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60" windowHeight="16170" tabRatio="826" activeTab="0"/>
  </bookViews>
  <sheets>
    <sheet name="PŘIHLÁŠKA - A - POČTY" sheetId="1" r:id="rId1"/>
    <sheet name="PŘIHLÁŠKA - B - ZÁVODNCE" sheetId="2" r:id="rId2"/>
    <sheet name="ZÁVODY-KATEGORIE" sheetId="3" r:id="rId3"/>
  </sheets>
  <definedNames>
    <definedName name="_xlfn.SINGLE" hidden="1">#NAME?</definedName>
    <definedName name="_xlnm.Print_Area" localSheetId="0">'PŘIHLÁŠKA - A - POČTY'!$A$1:$I$46</definedName>
    <definedName name="_xlnm.Print_Area" localSheetId="1">'PŘIHLÁŠKA - B - ZÁVODNCE'!$A$1:$L$50</definedName>
    <definedName name="_xlnm.Print_Area" localSheetId="2">'ZÁVODY-KATEGORIE'!$A$1:$L$30</definedName>
  </definedNames>
  <calcPr fullCalcOnLoad="1"/>
</workbook>
</file>

<file path=xl/comments1.xml><?xml version="1.0" encoding="utf-8"?>
<comments xmlns="http://schemas.openxmlformats.org/spreadsheetml/2006/main">
  <authors>
    <author>Ľubomír Ďurčanský</author>
  </authors>
  <commentList>
    <comment ref="G7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A: Nejvyšší úroveň gymnastiky
B: Střední úroveň gymnastiky
C: Nižší úroveň gymnastiky
D: Nejnižší zájmová úroveň gymnastiky
Index + : mírně lepší v dané úrovni
Index - : mírně horší v dané úrovni
</t>
        </r>
      </text>
    </comment>
    <comment ref="F7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A: Nejvyšší úroveň gymnastiky
B: Střední úroveň gymnastiky
C: Nižší úroveň gymnastiky
D: Nejnižší zájmová úroveň gymnastiky
Index + : mírně lepší v dané úrovni
Index - : mírně horší v dané úrovni
</t>
        </r>
      </text>
    </comment>
    <comment ref="G22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ČSGH S HUDBOU ROŽNOVSKÁ PROSTNÁ</t>
        </r>
      </text>
    </comment>
    <comment ref="G23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ČSGH S HUDBOU ROŽNOVSKÁ PROSTNÁ</t>
        </r>
      </text>
    </comment>
    <comment ref="G24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ČSGH S HUDBOU ROŽNOVSKÁ PROSTNÁ</t>
        </r>
      </text>
    </comment>
    <comment ref="G25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ČSGH S HUDBOU ROŽNOVSKÁ PROSTNÁ</t>
        </r>
      </text>
    </comment>
    <comment ref="S53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+420602734885</t>
        </r>
      </text>
    </comment>
    <comment ref="S47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573355139</t>
        </r>
      </text>
    </comment>
    <comment ref="R47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mar.zav@tiscali.cz
725871572
tj.chropyne@seznam.cz</t>
        </r>
      </text>
    </comment>
  </commentList>
</comments>
</file>

<file path=xl/comments2.xml><?xml version="1.0" encoding="utf-8"?>
<comments xmlns="http://schemas.openxmlformats.org/spreadsheetml/2006/main">
  <authors>
    <author>Ľubomír Ďurčanský</author>
  </authors>
  <commentList>
    <comment ref="J7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A: Nejvyšší úroveň gymnastiky
B: Střední úroveň gymnastiky
C: Nižší úroveň gymnastiky
D: Nejnižší zájmová úroveň gymnastiky
Index + : mírně lepší v dané úrovni
Index - : mírně horší v dané úrovni</t>
        </r>
      </text>
    </comment>
    <comment ref="P6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Přípustné roky narození závodnic k vybrané kategorií</t>
        </r>
      </text>
    </comment>
    <comment ref="S6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Přípustné roky narození závodnic k vybrané kategorií s hudbou pro "ROŽNOVSKÁ PROSTNÁ"</t>
        </r>
      </text>
    </comment>
    <comment ref="F48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Uvedením jména a příjmení vedoucího spolku potvrzujete, že vedoucí spolku souhlasí závazně s Vaší účasti na závodu viz přihláška!!!</t>
        </r>
      </text>
    </comment>
    <comment ref="I48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Zde můžete, ale nemusíte dát Vaše logo.</t>
        </r>
      </text>
    </comment>
    <comment ref="B48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Datum odeslání závazné přihlášky na email dle rozpisu k závodu.</t>
        </r>
      </text>
    </comment>
  </commentList>
</comments>
</file>

<file path=xl/comments3.xml><?xml version="1.0" encoding="utf-8"?>
<comments xmlns="http://schemas.openxmlformats.org/spreadsheetml/2006/main">
  <authors>
    <author>Ľubomír Ďurčanský</author>
  </authors>
  <commentList>
    <comment ref="G2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A: Nejvyšší úroveň gymnastiky
B: Střední úroveň gymnastiky
C: Nižší úroveň gymnastiky
D: Nejnižší zájmová úroveň gymnastiky
Index + : mírně lepší v dané úrovni
Index - : mírně horší v dané úrovni
</t>
        </r>
      </text>
    </comment>
    <comment ref="I13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ČSGH S HUDBOU ROŽNOVSKÁ PROSTNÁ</t>
        </r>
      </text>
    </comment>
    <comment ref="I14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ČSGH S HUDBOU ROŽNOVSKÁ PROSTNÁ</t>
        </r>
      </text>
    </comment>
    <comment ref="I15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ČSGH S HUDBOU ROŽNOVSKÁ PROSTNÁ</t>
        </r>
      </text>
    </comment>
    <comment ref="I16" authorId="0">
      <text>
        <r>
          <rPr>
            <b/>
            <sz val="9"/>
            <rFont val="Tahoma"/>
            <family val="2"/>
          </rPr>
          <t>Ľubomír Ďurčanský:</t>
        </r>
        <r>
          <rPr>
            <sz val="9"/>
            <rFont val="Tahoma"/>
            <family val="2"/>
          </rPr>
          <t xml:space="preserve">
ČSGH S HUDBOU ROŽNOVSKÁ PROSTNÁ</t>
        </r>
      </text>
    </comment>
  </commentList>
</comments>
</file>

<file path=xl/sharedStrings.xml><?xml version="1.0" encoding="utf-8"?>
<sst xmlns="http://schemas.openxmlformats.org/spreadsheetml/2006/main" count="607" uniqueCount="415">
  <si>
    <t xml:space="preserve"> PŘÍJMENÍ </t>
  </si>
  <si>
    <t xml:space="preserve"> JMÉNO </t>
  </si>
  <si>
    <t>PŘESPÁNÍ
ANO / NE</t>
  </si>
  <si>
    <t xml:space="preserve"> TRENÉR</t>
  </si>
  <si>
    <t>NE</t>
  </si>
  <si>
    <t>PŘIHLÁŠKA - A</t>
  </si>
  <si>
    <t>PŘIHLÁŠKA - B</t>
  </si>
  <si>
    <t>POČET ZÁVODNIC</t>
  </si>
  <si>
    <t>KVALIFIKACE</t>
  </si>
  <si>
    <t>PLÁNOVANÉ POČTY ZÁVODNIC</t>
  </si>
  <si>
    <t>PR</t>
  </si>
  <si>
    <t xml:space="preserve">  PŘHLÁŠKA NA ZÁVODY - ČSGS</t>
  </si>
  <si>
    <t>ČESKÝ SVAZ GYMNASTICKÝCH SPORTŮ</t>
  </si>
  <si>
    <t>KVALIFIKACE / NEPOVINNÉ</t>
  </si>
  <si>
    <t>-</t>
  </si>
  <si>
    <t>ROZHODČÍ  -  PŘÍJMENÍ A JMÉNO  -  KVALIFIKACE</t>
  </si>
  <si>
    <t xml:space="preserve"> TRENÉŘI  -  PŘÍJMENÍ A JMÉNO  -  KVALIFIKACE</t>
  </si>
  <si>
    <t>ROČNÍK</t>
  </si>
  <si>
    <t>ČLEN
ČSGS</t>
  </si>
  <si>
    <t>ANO</t>
  </si>
  <si>
    <t>POČ.</t>
  </si>
  <si>
    <t>DIČ</t>
  </si>
  <si>
    <t>TITUL</t>
  </si>
  <si>
    <t>Název soutěže</t>
  </si>
  <si>
    <t>Projekt</t>
  </si>
  <si>
    <t>Místo konání</t>
  </si>
  <si>
    <t>ČESKO SLOVENSKÉ GYMNASTICKÉ HRY</t>
  </si>
  <si>
    <t>VČELÍNSKÝ DVOJBOJ</t>
  </si>
  <si>
    <t>BYSTŘICE POD HOSTÝNEM</t>
  </si>
  <si>
    <t>Nářadí</t>
  </si>
  <si>
    <t>KLADINA (LAVIČKA) - PROSTNÁ</t>
  </si>
  <si>
    <t>C-, D+</t>
  </si>
  <si>
    <t>JARNÍ DVOJBOJ</t>
  </si>
  <si>
    <t>KARVINÁ</t>
  </si>
  <si>
    <t>Adresa</t>
  </si>
  <si>
    <t>Termín</t>
  </si>
  <si>
    <t>ROŽŇOV POD RADHOŠTEM</t>
  </si>
  <si>
    <t>PROSTNÁ BEZ HUDBY - PROSTNÁ S HUDBOU</t>
  </si>
  <si>
    <t>MIKULÁŠSKY ZÁVOD</t>
  </si>
  <si>
    <t>HULÍN</t>
  </si>
  <si>
    <t>VELKONOČNÍ ZÁVOD</t>
  </si>
  <si>
    <t>MORAVSKÝ POHÁR</t>
  </si>
  <si>
    <t>KLADINA (LAVIČKA) - PROSTNÁ-BRADLA-PŘESKOK</t>
  </si>
  <si>
    <t>FRENŠTÁT POD RADHOŠTĚM</t>
  </si>
  <si>
    <t>VALAŠSKÉ MEZIŘÍČÍ</t>
  </si>
  <si>
    <t>ZŠ Záhuní 408</t>
  </si>
  <si>
    <t>ZŠ Masarykova, ul. Masarykova 291</t>
  </si>
  <si>
    <t>Sportovní hala SD Sušil, Fryčajova 901</t>
  </si>
  <si>
    <t>Hala SŠIER, Školní 1610</t>
  </si>
  <si>
    <t>ZŠ Prameny, Prameny 838/10</t>
  </si>
  <si>
    <t>ZŠ Hulín, Nábřeží 938</t>
  </si>
  <si>
    <t>ZÁVOD:</t>
  </si>
  <si>
    <t>Poprvé na soutěži ČSGS:</t>
  </si>
  <si>
    <t xml:space="preserve"> SPOLEK: OFICIÁLNÍ NÁZEV -  DLE STANOV</t>
  </si>
  <si>
    <t>ZŠ 5 Květen - Gymnastika specializace Prostná</t>
  </si>
  <si>
    <t>IČO</t>
  </si>
  <si>
    <t>Email</t>
  </si>
  <si>
    <t>Mobil/Telefon</t>
  </si>
  <si>
    <t>ADRESA</t>
  </si>
  <si>
    <t>60990384</t>
  </si>
  <si>
    <t>CZ60990384</t>
  </si>
  <si>
    <t>STÁT</t>
  </si>
  <si>
    <t>ČR</t>
  </si>
  <si>
    <t>SR</t>
  </si>
  <si>
    <t>lubod@seznam.cz</t>
  </si>
  <si>
    <t>+420608854887</t>
  </si>
  <si>
    <t>IČO:</t>
  </si>
  <si>
    <t>DIČ:</t>
  </si>
  <si>
    <t>Člen svazu:</t>
  </si>
  <si>
    <t>ČSGS</t>
  </si>
  <si>
    <t>SGF</t>
  </si>
  <si>
    <t>KONTAKT</t>
  </si>
  <si>
    <t>52295133</t>
  </si>
  <si>
    <t>2121029427</t>
  </si>
  <si>
    <t>C-, D+ (C s hudbou)</t>
  </si>
  <si>
    <t>STÁTY</t>
  </si>
  <si>
    <t>MR</t>
  </si>
  <si>
    <t>JINÉ</t>
  </si>
  <si>
    <t>PANELY ROZHODČÍCH</t>
  </si>
  <si>
    <t>D</t>
  </si>
  <si>
    <t>E</t>
  </si>
  <si>
    <t>A-ČSGS</t>
  </si>
  <si>
    <t>B-ČSGS</t>
  </si>
  <si>
    <t>C-ČSGS</t>
  </si>
  <si>
    <t>1-ČGF</t>
  </si>
  <si>
    <t>2-ČGF</t>
  </si>
  <si>
    <t>3-ČGF</t>
  </si>
  <si>
    <t>JINÁ</t>
  </si>
  <si>
    <t>3-SGF</t>
  </si>
  <si>
    <t>1-SGF</t>
  </si>
  <si>
    <t>2-SGF</t>
  </si>
  <si>
    <t>NÁŘADÍ</t>
  </si>
  <si>
    <t>KLADINA</t>
  </si>
  <si>
    <t>PROSTNÁ</t>
  </si>
  <si>
    <t>BRADLA</t>
  </si>
  <si>
    <t>PŘESKOK</t>
  </si>
  <si>
    <t>DEFINUJ</t>
  </si>
  <si>
    <t>NOMINACE NÁŘADÍ</t>
  </si>
  <si>
    <t>NOMINACE PANEL R.</t>
  </si>
  <si>
    <t>vzor 18.2.2022</t>
  </si>
  <si>
    <t>KATEGORIE</t>
  </si>
  <si>
    <t>OBTÍŽNOST ZÁVODU:</t>
  </si>
  <si>
    <t>Obtížnost závodu:</t>
  </si>
  <si>
    <t>KONTAKT:</t>
  </si>
  <si>
    <t>Závodnic celkem:</t>
  </si>
  <si>
    <t>Rozhodčí celkem:</t>
  </si>
  <si>
    <t>Trenérů celkem:</t>
  </si>
  <si>
    <t>Přespání dospělých:</t>
  </si>
  <si>
    <t>Přespání závodnic:</t>
  </si>
  <si>
    <t>Členové ČSGS - závodnice:</t>
  </si>
  <si>
    <t>Ročníky</t>
  </si>
  <si>
    <t>C, (B-)</t>
  </si>
  <si>
    <t>ZÁVODY SEZNAM</t>
  </si>
  <si>
    <t>Gymnastika Kelčov</t>
  </si>
  <si>
    <t>09751131</t>
  </si>
  <si>
    <t>CZ09751131</t>
  </si>
  <si>
    <t>gymkarvina@seznam.cz</t>
  </si>
  <si>
    <t>+420603201122</t>
  </si>
  <si>
    <t>SVČ Včelín, příspěvková organizace</t>
  </si>
  <si>
    <t>Bystřice pod Hostýnem, Kroužky 609</t>
  </si>
  <si>
    <t>Karviná, V Aleji 490/13</t>
  </si>
  <si>
    <t>svcvcelin@centrum.cz</t>
  </si>
  <si>
    <t>+420731162816</t>
  </si>
  <si>
    <t>72041200</t>
  </si>
  <si>
    <t>CZ72041200</t>
  </si>
  <si>
    <t>ČESKÝ POHÁR</t>
  </si>
  <si>
    <t>ROŽNOVSKÁ PROSTNÁ</t>
  </si>
  <si>
    <t>PŘIHLÁŠKA POČTŮ - ZÁVODNIC, ROZHODČÍCH A TRENÉRŮ</t>
  </si>
  <si>
    <r>
      <t xml:space="preserve"> SPOLEK:
</t>
    </r>
    <r>
      <rPr>
        <b/>
        <sz val="8"/>
        <rFont val="Arial"/>
        <family val="2"/>
      </rPr>
      <t xml:space="preserve"> OFICIÁLNÍ NÁZEV -  DLE STANOV</t>
    </r>
  </si>
  <si>
    <t>Nečl. ČSGS - závodnice:</t>
  </si>
  <si>
    <r>
      <rPr>
        <b/>
        <sz val="12"/>
        <color indexed="9"/>
        <rFont val="Arial"/>
        <family val="2"/>
      </rPr>
      <t>JMENNÁ PŘIHLÁŠKA</t>
    </r>
    <r>
      <rPr>
        <b/>
        <sz val="11"/>
        <color indexed="9"/>
        <rFont val="Arial"/>
        <family val="2"/>
      </rPr>
      <t xml:space="preserve"> - </t>
    </r>
    <r>
      <rPr>
        <b/>
        <sz val="9"/>
        <color indexed="9"/>
        <rFont val="Arial"/>
        <family val="2"/>
      </rPr>
      <t>ZÁVODNIC, ROZHODČÍCH A TRENÉRŮ</t>
    </r>
  </si>
  <si>
    <t xml:space="preserve"> SPOLEK:
 OFICIÁLNÍ NÁZEV -  DLE STANOV</t>
  </si>
  <si>
    <t>Gymnastika Tělocvičná jednota Sokol Valašské Meziříčí</t>
  </si>
  <si>
    <t>6042311</t>
  </si>
  <si>
    <t>pavlina@crhova.cz</t>
  </si>
  <si>
    <t>+420603271772</t>
  </si>
  <si>
    <t>EMAIL:</t>
  </si>
  <si>
    <t xml:space="preserve"> TELEFON</t>
  </si>
  <si>
    <t xml:space="preserve"> TELEFON </t>
  </si>
  <si>
    <t>Sokol Radotín</t>
  </si>
  <si>
    <t>info@sokol-radotin.cz</t>
  </si>
  <si>
    <t>CZ00674346</t>
  </si>
  <si>
    <t>674346</t>
  </si>
  <si>
    <t>TJ Sokol Skalica</t>
  </si>
  <si>
    <t>2021047490</t>
  </si>
  <si>
    <t>36080039</t>
  </si>
  <si>
    <t>sokol.skalica@gmail.com</t>
  </si>
  <si>
    <t>Klub športovej gymnastiky Liptovský Mikuláš</t>
  </si>
  <si>
    <t>2021570397</t>
  </si>
  <si>
    <t>17067367</t>
  </si>
  <si>
    <t>adazidekova@gmail.com</t>
  </si>
  <si>
    <t>+421905338011</t>
  </si>
  <si>
    <t>Prievidza, Olympionikov 2</t>
  </si>
  <si>
    <t>edaertlova@gmail.com</t>
  </si>
  <si>
    <t>+421908248824</t>
  </si>
  <si>
    <t>TJ Sokol Třebětice</t>
  </si>
  <si>
    <t>martinadunajska@centrum.cz</t>
  </si>
  <si>
    <t>47930136</t>
  </si>
  <si>
    <t>Klub športovej gymnastiky Handlová</t>
  </si>
  <si>
    <t>maria.kotrikova@gmai.com</t>
  </si>
  <si>
    <t>SVČ Ivančice, příspěvková organizace</t>
  </si>
  <si>
    <t>CZ44946902</t>
  </si>
  <si>
    <t>44946902</t>
  </si>
  <si>
    <t>schabinova@seznam.cz</t>
  </si>
  <si>
    <t>+420604407269</t>
  </si>
  <si>
    <t>50366980</t>
  </si>
  <si>
    <t>ekonom@hitek.sk</t>
  </si>
  <si>
    <t>monikabelicajova260@gmail.com</t>
  </si>
  <si>
    <t>+421907328866</t>
  </si>
  <si>
    <t>CZ00510309</t>
  </si>
  <si>
    <t>510309</t>
  </si>
  <si>
    <t>milanbortel@seznam.cz</t>
  </si>
  <si>
    <t>530905</t>
  </si>
  <si>
    <t>gymnastikasokol@seznam.cz</t>
  </si>
  <si>
    <t>+420602441283</t>
  </si>
  <si>
    <t>Školní sportovní klub AŠSK při SPgŠ a SZŠ Krnov</t>
  </si>
  <si>
    <t>lenka.orlova@email.cz</t>
  </si>
  <si>
    <t>+420773586437</t>
  </si>
  <si>
    <t>+421902989401</t>
  </si>
  <si>
    <t>2020675316</t>
  </si>
  <si>
    <t>17148651</t>
  </si>
  <si>
    <t>sportgytapoprad@gmail.com</t>
  </si>
  <si>
    <t>+421915855168</t>
  </si>
  <si>
    <t>GK Hulín z.s.</t>
  </si>
  <si>
    <t>CZ47934638</t>
  </si>
  <si>
    <t>47934638</t>
  </si>
  <si>
    <t>bilek.petr@seznam.cz</t>
  </si>
  <si>
    <t>+420605578396</t>
  </si>
  <si>
    <t>+421917714109</t>
  </si>
  <si>
    <t>53662610</t>
  </si>
  <si>
    <t>560901</t>
  </si>
  <si>
    <t>mirkaf@tiscali.cz</t>
  </si>
  <si>
    <t>ŠK Dúha</t>
  </si>
  <si>
    <t>Valašské Meziříčí, Sokolská 124</t>
  </si>
  <si>
    <t>Praha-Radotín, Vykoukových 622/2</t>
  </si>
  <si>
    <t>Skalica, Clementisa 40</t>
  </si>
  <si>
    <t>Holešov, Třebětice 60</t>
  </si>
  <si>
    <t>Handlová, Morovnianska cesta 2/34</t>
  </si>
  <si>
    <t>Rožnov pod Radhoštěm, 5. května 1700</t>
  </si>
  <si>
    <t>Vysoká nad Kysucou, Vyšný Kelčov 1165</t>
  </si>
  <si>
    <t>Ivančice, Zemědělská 2</t>
  </si>
  <si>
    <t>Považská Bystrica, SNP 1465/105-4</t>
  </si>
  <si>
    <t>Ostrava-Výškovice, 29.dubna 259/33</t>
  </si>
  <si>
    <t>Znojmo, Sokolská 1272/12</t>
  </si>
  <si>
    <t>+420604469123</t>
  </si>
  <si>
    <t>+421903508825</t>
  </si>
  <si>
    <t>+420602540251</t>
  </si>
  <si>
    <t>+420776413591</t>
  </si>
  <si>
    <t>Valašské Meziříčí, Žerotínová 736</t>
  </si>
  <si>
    <t>Frenštát pod Radhoštěm, Martinská čtvrť 1704</t>
  </si>
  <si>
    <t>CZ00560901</t>
  </si>
  <si>
    <t>GK Vitkovice z.s.</t>
  </si>
  <si>
    <t>gkvitkovice@seznam.cz</t>
  </si>
  <si>
    <t>709554484</t>
  </si>
  <si>
    <t>Krnov, Jiráskova 841/1a, Pod Bezr. vrchem</t>
  </si>
  <si>
    <t>Liptovský Mikuláš, Vrlíkova 1884/68</t>
  </si>
  <si>
    <t>Zákamenné, ulica Podkamenné 53/20</t>
  </si>
  <si>
    <t>42276691</t>
  </si>
  <si>
    <t>TJ Sokol Napajedla</t>
  </si>
  <si>
    <t>Napajedla, Na Kapli 673</t>
  </si>
  <si>
    <t>+420732712290</t>
  </si>
  <si>
    <t>GK Elán Prievidza</t>
  </si>
  <si>
    <t>GK Karviná z.s.</t>
  </si>
  <si>
    <t>14220954</t>
  </si>
  <si>
    <t>2021144004</t>
  </si>
  <si>
    <t>Považská jednotka, o. z.</t>
  </si>
  <si>
    <t>2120687756</t>
  </si>
  <si>
    <t>ZŠ a MŠ Tučapy</t>
  </si>
  <si>
    <t>Tučapy, Tučapy 200</t>
  </si>
  <si>
    <t>75000784</t>
  </si>
  <si>
    <t>zsgymnastika@seznam.cz</t>
  </si>
  <si>
    <t>+420602742582</t>
  </si>
  <si>
    <t>Hulín, Družba1290</t>
  </si>
  <si>
    <t>zavadilovamiska@gmail.com</t>
  </si>
  <si>
    <t>+420720571724</t>
  </si>
  <si>
    <t>SVČ p.o. Tymy</t>
  </si>
  <si>
    <t>Holešov, Sokolská 70</t>
  </si>
  <si>
    <t>75088606</t>
  </si>
  <si>
    <t>vsetuly@centrum.cz</t>
  </si>
  <si>
    <t>+420734358562</t>
  </si>
  <si>
    <t>TJ Frenštát pod Radhoštěm, spolek</t>
  </si>
  <si>
    <t>TJ spolek Valašské Meziříčí</t>
  </si>
  <si>
    <t>Sportovky Ostravice z.s.</t>
  </si>
  <si>
    <t>sportovky.ostravice@email.cz</t>
  </si>
  <si>
    <t>+420602297575</t>
  </si>
  <si>
    <t>ŠK Šenkvice oddiel športovej gymnastiky</t>
  </si>
  <si>
    <t>legolandik@gmail.com</t>
  </si>
  <si>
    <t>+421911099997</t>
  </si>
  <si>
    <t>+420608751370</t>
  </si>
  <si>
    <t>GAF Žilina</t>
  </si>
  <si>
    <t>Žilina, Dolná Trnovská 694/160</t>
  </si>
  <si>
    <t>50372700</t>
  </si>
  <si>
    <t>info@gafzilina.sk</t>
  </si>
  <si>
    <t>+421908645825</t>
  </si>
  <si>
    <t>Gymnastik Košice</t>
  </si>
  <si>
    <t>35536446</t>
  </si>
  <si>
    <t>2021565127</t>
  </si>
  <si>
    <t>ada.behunova@gmail.com</t>
  </si>
  <si>
    <t>+421907953064</t>
  </si>
  <si>
    <t>SK Žluťava, z.s.</t>
  </si>
  <si>
    <t>46276424</t>
  </si>
  <si>
    <t>johana.nemeckova@seznam.cz</t>
  </si>
  <si>
    <t>+420777703411</t>
  </si>
  <si>
    <t>Športový klub športovej gymnastiky GY-TA Poprad</t>
  </si>
  <si>
    <t>61988871</t>
  </si>
  <si>
    <t>Žluťava, Žluťava 191</t>
  </si>
  <si>
    <t>07564694</t>
  </si>
  <si>
    <t>Ostravice, Ostravice 300</t>
  </si>
  <si>
    <t>Košice, Popradska 84</t>
  </si>
  <si>
    <t>34004106</t>
  </si>
  <si>
    <t>Šenkvice, Domovina č. 388/55</t>
  </si>
  <si>
    <t>Poprad, Dostojevského 2616/25</t>
  </si>
  <si>
    <t>TJ Chropyně z.s.</t>
  </si>
  <si>
    <t>00545333</t>
  </si>
  <si>
    <t>CZ00545333</t>
  </si>
  <si>
    <t>info@sokolnapajedla.cz</t>
  </si>
  <si>
    <t>44117329</t>
  </si>
  <si>
    <t>+420777289771</t>
  </si>
  <si>
    <t>ČGF</t>
  </si>
  <si>
    <r>
      <rPr>
        <b/>
        <sz val="7"/>
        <rFont val="Arial"/>
        <family val="2"/>
      </rPr>
      <t xml:space="preserve"> DATUM:
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XX.XX.2022</t>
    </r>
  </si>
  <si>
    <r>
      <rPr>
        <b/>
        <sz val="7"/>
        <rFont val="Arial"/>
        <family val="2"/>
      </rPr>
      <t xml:space="preserve">JMÉNO A PŘÍJMENÍ VEDOUCÍHO SPOLKU: 
</t>
    </r>
    <r>
      <rPr>
        <b/>
        <sz val="11"/>
        <color indexed="10"/>
        <rFont val="Arial"/>
        <family val="2"/>
      </rPr>
      <t>XXXXXXX    XXXXXXXX</t>
    </r>
  </si>
  <si>
    <r>
      <rPr>
        <b/>
        <sz val="7"/>
        <rFont val="Arial"/>
        <family val="2"/>
      </rPr>
      <t xml:space="preserve"> VEDOUCÍ VÝPRAVY:</t>
    </r>
    <r>
      <rPr>
        <sz val="7"/>
        <rFont val="Arial"/>
        <family val="2"/>
      </rPr>
      <t xml:space="preserve">
 TITUL, PŘÍJMENÍ, JMÉNO</t>
    </r>
  </si>
  <si>
    <r>
      <rPr>
        <b/>
        <sz val="7"/>
        <rFont val="Arial"/>
        <family val="2"/>
      </rPr>
      <t xml:space="preserve"> ZÁSTUPCE VEDOUCÍHO VÝPRAVY:</t>
    </r>
    <r>
      <rPr>
        <sz val="7"/>
        <rFont val="Arial"/>
        <family val="2"/>
      </rPr>
      <t xml:space="preserve">
 TITUL, PŘÍJMENÍ, JMÉNO</t>
    </r>
  </si>
  <si>
    <r>
      <rPr>
        <b/>
        <sz val="7"/>
        <rFont val="Arial"/>
        <family val="2"/>
      </rPr>
      <t xml:space="preserve"> JINÁ OSOBA - DELEGÁT:</t>
    </r>
    <r>
      <rPr>
        <sz val="7"/>
        <rFont val="Arial"/>
        <family val="2"/>
      </rPr>
      <t xml:space="preserve">
 TITUL, PŘÍJMENÍ, JMÉNO</t>
    </r>
  </si>
  <si>
    <t>TJ Sokol Znojmo, p.s., oddíl SG</t>
  </si>
  <si>
    <t>TJ Sokol Vsetín</t>
  </si>
  <si>
    <t>+420605414043</t>
  </si>
  <si>
    <t>tjsokolvsetin@seznam.cz</t>
  </si>
  <si>
    <t>62334964</t>
  </si>
  <si>
    <t>Vsetín, Na příkopě 814</t>
  </si>
  <si>
    <t>vadurovamarcela@seznam.cz</t>
  </si>
  <si>
    <t>+420724279595</t>
  </si>
  <si>
    <t>ZŠ Uherský Ostroh</t>
  </si>
  <si>
    <t>Uherský Ostroh, Školní 400</t>
  </si>
  <si>
    <t>70938172</t>
  </si>
  <si>
    <t>gkkopr@seznam.cz</t>
  </si>
  <si>
    <t>+420731484185</t>
  </si>
  <si>
    <t>Kopřivnice, Masarykovo náměstí 540/3</t>
  </si>
  <si>
    <t>47998172</t>
  </si>
  <si>
    <t>TJ Sokol Kopřivnice</t>
  </si>
  <si>
    <t>SGC Ostrava z.s.</t>
  </si>
  <si>
    <t>TJ sokol Hodonín</t>
  </si>
  <si>
    <t>Zlín, Vavrečkova 5673</t>
  </si>
  <si>
    <t>+420739573503</t>
  </si>
  <si>
    <t>info@gymnastikazlin.cz</t>
  </si>
  <si>
    <t>TJ Sokol Zlín</t>
  </si>
  <si>
    <t>Zlín, Sokolská 663</t>
  </si>
  <si>
    <t>rajnochovaeva@seznam.cz</t>
  </si>
  <si>
    <t>Chropyně, Moravská 552</t>
  </si>
  <si>
    <t>Ostrava, Aloise Gavlase 37/12</t>
  </si>
  <si>
    <t>mirkadudova@seznam.cz</t>
  </si>
  <si>
    <t>+420607407942</t>
  </si>
  <si>
    <t>SGD Opava z.s.</t>
  </si>
  <si>
    <t>Opava1, Mírová 29b</t>
  </si>
  <si>
    <t>spickova.d@seznam.cz</t>
  </si>
  <si>
    <t>+420737983873</t>
  </si>
  <si>
    <t>Škola gymnastických mistrů</t>
  </si>
  <si>
    <t>Frýdlant nad Ostravicí, Žižkova 190</t>
  </si>
  <si>
    <t>gymnastika.sgm@gmail.com</t>
  </si>
  <si>
    <t>+420776285698</t>
  </si>
  <si>
    <t>TJ Sokol Moravská Ostrava 1</t>
  </si>
  <si>
    <t>Ostrava 1, Čs. Legií 16</t>
  </si>
  <si>
    <t>gymmostrava1@seznam.cz</t>
  </si>
  <si>
    <t>+420607130614</t>
  </si>
  <si>
    <t>TJ Praděd Bruntál z.s.</t>
  </si>
  <si>
    <t>Bruntál, Smetanova 14</t>
  </si>
  <si>
    <t>milan.horna@centrum.cz</t>
  </si>
  <si>
    <t>+420722822741</t>
  </si>
  <si>
    <t>TJ Třineckých železáren, spolek</t>
  </si>
  <si>
    <t>Třinec, Tyršova 214</t>
  </si>
  <si>
    <t>tjtztrinec@centrum.cz</t>
  </si>
  <si>
    <t>+420602100741</t>
  </si>
  <si>
    <t>TJ VOKD Ostrava Poruba z.s.</t>
  </si>
  <si>
    <t>Ostrava-Poruba, Skautská 6093</t>
  </si>
  <si>
    <t>jozef.bucko@atlas.cz</t>
  </si>
  <si>
    <t>+420737249871</t>
  </si>
  <si>
    <t>GK mládeže Olomouc z.s.</t>
  </si>
  <si>
    <t>Olomouc, Tř.17 listopadu 1044/5</t>
  </si>
  <si>
    <t>mirka.vyvleckova@seznam.cz</t>
  </si>
  <si>
    <t>+420721342210</t>
  </si>
  <si>
    <t>Přerov, Vinařská 26/57</t>
  </si>
  <si>
    <t>petra.oleary@iol.cz</t>
  </si>
  <si>
    <t>+420605284931</t>
  </si>
  <si>
    <t>SKUP Olomouc z.s.</t>
  </si>
  <si>
    <t>Olomouc, U sportovní haly 38/2</t>
  </si>
  <si>
    <t>martina.polakova@upol.cz</t>
  </si>
  <si>
    <t>+420585631302</t>
  </si>
  <si>
    <t>TJ Prostějov z.s.</t>
  </si>
  <si>
    <t>Prostějov, Anenska 936/17</t>
  </si>
  <si>
    <t>musilmiloslav@seznam.cz</t>
  </si>
  <si>
    <t>+420777042519</t>
  </si>
  <si>
    <t>TJ Šumperk z.s.</t>
  </si>
  <si>
    <t>Šumperk, Žerotínova 55</t>
  </si>
  <si>
    <t>tjsumperk@email.cz</t>
  </si>
  <si>
    <t>+420724311103</t>
  </si>
  <si>
    <t>GYM Dobřichovice z.s.</t>
  </si>
  <si>
    <t>04213602</t>
  </si>
  <si>
    <t>Dobřichovice, Jabloňová 946</t>
  </si>
  <si>
    <t>gym@gymdobrichovice.cz</t>
  </si>
  <si>
    <t>+420602294720</t>
  </si>
  <si>
    <t>00558222</t>
  </si>
  <si>
    <t>CZ00558222</t>
  </si>
  <si>
    <t>Hodonín, Velkomoravská 2202/2</t>
  </si>
  <si>
    <t>t.j.sokolhodonin@gmail.com</t>
  </si>
  <si>
    <t>+420776797772</t>
  </si>
  <si>
    <t>08272344</t>
  </si>
  <si>
    <t>68941455</t>
  </si>
  <si>
    <t>Gymnastika Zlín z.s.</t>
  </si>
  <si>
    <t>26983761</t>
  </si>
  <si>
    <t>+420733164433</t>
  </si>
  <si>
    <t>00530719</t>
  </si>
  <si>
    <t>60369761</t>
  </si>
  <si>
    <t>+420732806199</t>
  </si>
  <si>
    <t>frantova.ivana@centrum.cz</t>
  </si>
  <si>
    <t>SG Ostrožská Nová Ves</t>
  </si>
  <si>
    <t>Ostrožská Nová Ves, Lhotská 500</t>
  </si>
  <si>
    <t>26992418</t>
  </si>
  <si>
    <t>00576581</t>
  </si>
  <si>
    <t>66185360</t>
  </si>
  <si>
    <t>45235538</t>
  </si>
  <si>
    <t>CZ45235538</t>
  </si>
  <si>
    <t>45210179</t>
  </si>
  <si>
    <t>13642278</t>
  </si>
  <si>
    <t>KSG SK Přerov z.s.</t>
  </si>
  <si>
    <t>71205365</t>
  </si>
  <si>
    <t>00562335</t>
  </si>
  <si>
    <t>44159919</t>
  </si>
  <si>
    <t>70239886</t>
  </si>
  <si>
    <t>D-ČSGS</t>
  </si>
  <si>
    <t>GYMNASTICKÉ HRY</t>
  </si>
  <si>
    <t>ZNOJMO</t>
  </si>
  <si>
    <t>DVOJBOJ</t>
  </si>
  <si>
    <t>MP UHERSKÝ OSTROH</t>
  </si>
  <si>
    <t>MP ZLÍN</t>
  </si>
  <si>
    <t>KELČOVSKÝ DVOJBOJ</t>
  </si>
  <si>
    <t>VYŠNÝ KELČOV - SVK</t>
  </si>
  <si>
    <t>ZLÍN</t>
  </si>
  <si>
    <t>UHERSKÝ OSTROH</t>
  </si>
  <si>
    <t>VSETÍN</t>
  </si>
  <si>
    <t>VALAŠSKÝ DVOJBOJ</t>
  </si>
  <si>
    <t>Vysoká nad Kysucou, Vyšný Kelčov 658</t>
  </si>
  <si>
    <t>MP MÁJOVÝ ZÁVOD</t>
  </si>
  <si>
    <t>MP MEMORIÁL BRAŽINY</t>
  </si>
  <si>
    <t>MP O VALAŠSKÝ FRGÁL</t>
  </si>
  <si>
    <t>MP VSETÍNSKÁ KLADINA</t>
  </si>
  <si>
    <t>2012-2011</t>
  </si>
  <si>
    <t>2010-2009</t>
  </si>
  <si>
    <t>2005 A STARŠÍ</t>
  </si>
  <si>
    <t>2008-2007-2006</t>
  </si>
  <si>
    <t>2017-2016</t>
  </si>
  <si>
    <t>2012 A MLADŠÍ</t>
  </si>
  <si>
    <t>2008 A STARŠÍ</t>
  </si>
  <si>
    <t xml:space="preserve">  ZÁVODY ČSGS 2023</t>
  </si>
  <si>
    <t>Sokolská 124/38</t>
  </si>
  <si>
    <t>ZŠ Trávníky, Matouše Václavka 121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</si>
</sst>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2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5"/>
      <name val="Arial"/>
      <family val="2"/>
    </font>
    <font>
      <b/>
      <sz val="9"/>
      <color indexed="9"/>
      <name val="Arial"/>
      <family val="2"/>
    </font>
    <font>
      <b/>
      <sz val="6"/>
      <name val="Arial"/>
      <family val="2"/>
    </font>
    <font>
      <u val="single"/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indexed="60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sz val="8"/>
      <color indexed="43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24"/>
      <color indexed="60"/>
      <name val="Arial"/>
      <family val="2"/>
    </font>
    <font>
      <b/>
      <sz val="23"/>
      <color indexed="9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sz val="11"/>
      <color rgb="FFC00000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8"/>
      <color theme="7" tint="0.5999900102615356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24"/>
      <color theme="0"/>
      <name val="Arial"/>
      <family val="2"/>
    </font>
    <font>
      <b/>
      <sz val="24"/>
      <color rgb="FFC0000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23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C00000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medium"/>
      <bottom style="dashed"/>
    </border>
    <border>
      <left style="double"/>
      <right style="dashed"/>
      <top/>
      <bottom style="dashed"/>
    </border>
    <border>
      <left style="dashed"/>
      <right style="dashed"/>
      <top/>
      <bottom style="dashed"/>
    </border>
    <border>
      <left style="dashed"/>
      <right style="double"/>
      <top/>
      <bottom style="dashed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 style="dashed"/>
      <right style="dashed"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/>
    </border>
    <border>
      <left style="dashed"/>
      <right style="medium"/>
      <top style="dashed"/>
      <bottom style="medium"/>
    </border>
    <border>
      <left style="dashed"/>
      <right style="medium"/>
      <top style="medium"/>
      <bottom style="dashed"/>
    </border>
    <border>
      <left style="thin"/>
      <right style="thick"/>
      <top style="medium"/>
      <bottom/>
    </border>
    <border>
      <left style="medium"/>
      <right style="dashed"/>
      <top style="thin"/>
      <bottom style="thin"/>
    </border>
    <border>
      <left style="thick"/>
      <right/>
      <top style="medium"/>
      <bottom/>
    </border>
    <border>
      <left style="medium"/>
      <right/>
      <top style="medium"/>
      <bottom style="thin"/>
    </border>
    <border>
      <left style="medium"/>
      <right style="dashed"/>
      <top style="medium"/>
      <bottom style="thin"/>
    </border>
    <border>
      <left style="dashed"/>
      <right/>
      <top style="medium"/>
      <bottom style="thin"/>
    </border>
    <border>
      <left style="thick"/>
      <right style="dashed"/>
      <top style="medium"/>
      <bottom style="thin"/>
    </border>
    <border>
      <left style="dashed"/>
      <right style="thick"/>
      <top style="medium"/>
      <bottom style="thin"/>
    </border>
    <border>
      <left style="dashed"/>
      <right style="medium"/>
      <top style="medium"/>
      <bottom style="thin"/>
    </border>
    <border>
      <left style="medium"/>
      <right/>
      <top style="thin"/>
      <bottom style="thin"/>
    </border>
    <border>
      <left style="dashed"/>
      <right/>
      <top style="thin"/>
      <bottom style="thin"/>
    </border>
    <border>
      <left style="thick"/>
      <right style="dashed"/>
      <top style="thin"/>
      <bottom style="thin"/>
    </border>
    <border>
      <left style="dashed"/>
      <right style="thick"/>
      <top style="thin"/>
      <bottom style="thin"/>
    </border>
    <border>
      <left style="dashed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dashed"/>
      <top style="thin"/>
      <bottom style="medium"/>
    </border>
    <border>
      <left style="dashed"/>
      <right/>
      <top style="thin"/>
      <bottom style="medium"/>
    </border>
    <border>
      <left style="thick"/>
      <right style="dashed"/>
      <top style="thin"/>
      <bottom style="medium"/>
    </border>
    <border>
      <left style="dashed"/>
      <right style="thick"/>
      <top style="thin"/>
      <bottom style="medium"/>
    </border>
    <border>
      <left style="dashed"/>
      <right style="medium"/>
      <top style="thin"/>
      <bottom style="medium"/>
    </border>
    <border>
      <left style="dashed"/>
      <right style="medium"/>
      <top style="medium"/>
      <bottom style="medium"/>
    </border>
    <border>
      <left style="thick"/>
      <right style="dashed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ashed"/>
      <right style="dashed"/>
      <top style="thick"/>
      <bottom style="dashed"/>
    </border>
    <border>
      <left style="dashed"/>
      <right style="medium"/>
      <top style="thick"/>
      <bottom style="dashed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ouble"/>
    </border>
    <border>
      <left style="double"/>
      <right style="dashed"/>
      <top style="double"/>
      <bottom style="medium"/>
    </border>
    <border>
      <left style="dashed"/>
      <right style="dashed"/>
      <top style="double"/>
      <bottom style="medium"/>
    </border>
    <border>
      <left style="dashed"/>
      <right style="double"/>
      <top style="double"/>
      <bottom style="medium"/>
    </border>
    <border>
      <left style="dashed"/>
      <right style="dashed"/>
      <top style="medium"/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/>
      <top/>
      <bottom style="dashed"/>
    </border>
    <border>
      <left style="thick"/>
      <right style="double"/>
      <top/>
      <bottom style="dashed"/>
    </border>
    <border>
      <left style="double"/>
      <right style="double"/>
      <top style="double"/>
      <bottom style="dashed"/>
    </border>
    <border>
      <left style="double"/>
      <right style="dashed"/>
      <top style="dashed"/>
      <bottom/>
    </border>
    <border>
      <left style="dashed"/>
      <right style="double"/>
      <top style="dashed"/>
      <bottom/>
    </border>
    <border>
      <left style="double"/>
      <right style="dashed"/>
      <top style="medium"/>
      <bottom style="double"/>
    </border>
    <border>
      <left style="dashed"/>
      <right style="dashed"/>
      <top style="medium"/>
      <bottom style="double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dashed"/>
      <right/>
      <top style="dashed"/>
      <bottom style="dashed"/>
    </border>
    <border>
      <left style="double"/>
      <right style="dashed"/>
      <top style="dashed"/>
      <bottom style="double"/>
    </border>
    <border>
      <left style="dashed"/>
      <right/>
      <top style="dashed"/>
      <bottom style="double"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ouble"/>
      <right style="dashed"/>
      <top style="dashed"/>
      <bottom style="medium"/>
    </border>
    <border>
      <left style="dashed"/>
      <right style="double"/>
      <top style="dashed"/>
      <bottom style="medium"/>
    </border>
    <border>
      <left style="dashed"/>
      <right/>
      <top style="double"/>
      <bottom style="dashed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ashed"/>
      <right style="double"/>
      <top style="double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dashed"/>
      <right style="medium"/>
      <top style="dashed"/>
      <bottom/>
    </border>
    <border>
      <left style="medium"/>
      <right style="dashed"/>
      <top style="dashed"/>
      <bottom/>
    </border>
    <border>
      <left style="medium"/>
      <right style="dashed"/>
      <top style="medium"/>
      <bottom style="dashed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 style="dashed"/>
      <top style="thick"/>
      <bottom style="dashed"/>
    </border>
    <border>
      <left style="dashed"/>
      <right/>
      <top style="medium"/>
      <bottom style="dashed"/>
    </border>
    <border>
      <left/>
      <right style="dashed"/>
      <top style="medium"/>
      <bottom style="dashed"/>
    </border>
    <border>
      <left style="dashed"/>
      <right/>
      <top style="dashed"/>
      <bottom style="thick"/>
    </border>
    <border>
      <left/>
      <right style="dashed"/>
      <top style="dashed"/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medium"/>
    </border>
    <border>
      <left style="dashed"/>
      <right/>
      <top style="thick"/>
      <bottom style="dashed"/>
    </border>
    <border>
      <left/>
      <right style="dashed"/>
      <top style="thick"/>
      <bottom style="dashed"/>
    </border>
    <border>
      <left style="dashed"/>
      <right/>
      <top style="dashed"/>
      <bottom style="medium"/>
    </border>
    <border>
      <left/>
      <right style="dashed"/>
      <top style="dashed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14" fillId="0" borderId="0" xfId="36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13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76" fillId="33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vertical="center"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4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1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8" fillId="0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Alignment="1" applyProtection="1">
      <alignment vertical="center"/>
      <protection/>
    </xf>
    <xf numFmtId="49" fontId="0" fillId="34" borderId="0" xfId="0" applyNumberFormat="1" applyFont="1" applyFill="1" applyAlignment="1" applyProtection="1">
      <alignment vertical="center"/>
      <protection/>
    </xf>
    <xf numFmtId="49" fontId="3" fillId="34" borderId="0" xfId="0" applyNumberFormat="1" applyFont="1" applyFill="1" applyAlignment="1" applyProtection="1">
      <alignment vertical="center"/>
      <protection/>
    </xf>
    <xf numFmtId="49" fontId="0" fillId="34" borderId="0" xfId="0" applyNumberFormat="1" applyFont="1" applyFill="1" applyBorder="1" applyAlignment="1" applyProtection="1">
      <alignment vertical="center"/>
      <protection/>
    </xf>
    <xf numFmtId="49" fontId="5" fillId="34" borderId="0" xfId="0" applyNumberFormat="1" applyFont="1" applyFill="1" applyAlignment="1" applyProtection="1">
      <alignment vertical="center"/>
      <protection/>
    </xf>
    <xf numFmtId="49" fontId="2" fillId="34" borderId="21" xfId="0" applyNumberFormat="1" applyFont="1" applyFill="1" applyBorder="1" applyAlignment="1" applyProtection="1">
      <alignment vertical="center"/>
      <protection/>
    </xf>
    <xf numFmtId="49" fontId="77" fillId="34" borderId="21" xfId="0" applyNumberFormat="1" applyFont="1" applyFill="1" applyBorder="1" applyAlignment="1" applyProtection="1">
      <alignment vertical="center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0" fontId="0" fillId="8" borderId="22" xfId="0" applyNumberFormat="1" applyFont="1" applyFill="1" applyBorder="1" applyAlignment="1" applyProtection="1">
      <alignment horizontal="center" vertical="center" wrapText="1"/>
      <protection/>
    </xf>
    <xf numFmtId="0" fontId="0" fillId="8" borderId="22" xfId="0" applyNumberFormat="1" applyFont="1" applyFill="1" applyBorder="1" applyAlignment="1" applyProtection="1">
      <alignment vertical="center" wrapText="1"/>
      <protection/>
    </xf>
    <xf numFmtId="0" fontId="21" fillId="8" borderId="23" xfId="0" applyNumberFormat="1" applyFont="1" applyFill="1" applyBorder="1" applyAlignment="1" applyProtection="1">
      <alignment horizontal="center" vertical="center" textRotation="90" wrapText="1"/>
      <protection/>
    </xf>
    <xf numFmtId="0" fontId="8" fillId="8" borderId="22" xfId="0" applyNumberFormat="1" applyFont="1" applyFill="1" applyBorder="1" applyAlignment="1" applyProtection="1">
      <alignment horizontal="center" vertical="center" wrapText="1"/>
      <protection/>
    </xf>
    <xf numFmtId="164" fontId="7" fillId="8" borderId="10" xfId="0" applyNumberFormat="1" applyFont="1" applyFill="1" applyBorder="1" applyAlignment="1" applyProtection="1">
      <alignment horizontal="center" vertical="center" wrapText="1"/>
      <protection/>
    </xf>
    <xf numFmtId="0" fontId="9" fillId="8" borderId="10" xfId="0" applyNumberFormat="1" applyFont="1" applyFill="1" applyBorder="1" applyAlignment="1" applyProtection="1">
      <alignment horizontal="center" vertical="center" wrapText="1"/>
      <protection/>
    </xf>
    <xf numFmtId="0" fontId="11" fillId="8" borderId="24" xfId="0" applyNumberFormat="1" applyFont="1" applyFill="1" applyBorder="1" applyAlignment="1" applyProtection="1">
      <alignment horizontal="center" vertical="center" wrapText="1"/>
      <protection/>
    </xf>
    <xf numFmtId="0" fontId="13" fillId="8" borderId="10" xfId="0" applyNumberFormat="1" applyFont="1" applyFill="1" applyBorder="1" applyAlignment="1" applyProtection="1">
      <alignment vertical="center" wrapText="1"/>
      <protection/>
    </xf>
    <xf numFmtId="0" fontId="13" fillId="8" borderId="22" xfId="0" applyNumberFormat="1" applyFont="1" applyFill="1" applyBorder="1" applyAlignment="1" applyProtection="1">
      <alignment vertical="center" wrapText="1"/>
      <protection/>
    </xf>
    <xf numFmtId="0" fontId="13" fillId="8" borderId="25" xfId="0" applyNumberFormat="1" applyFont="1" applyFill="1" applyBorder="1" applyAlignment="1" applyProtection="1">
      <alignment vertical="center" wrapText="1"/>
      <protection/>
    </xf>
    <xf numFmtId="0" fontId="13" fillId="8" borderId="26" xfId="0" applyNumberFormat="1" applyFont="1" applyFill="1" applyBorder="1" applyAlignment="1" applyProtection="1">
      <alignment vertical="center" wrapText="1"/>
      <protection/>
    </xf>
    <xf numFmtId="49" fontId="9" fillId="3" borderId="27" xfId="0" applyNumberFormat="1" applyFont="1" applyFill="1" applyBorder="1" applyAlignment="1" applyProtection="1">
      <alignment horizontal="center" vertical="center" wrapText="1"/>
      <protection/>
    </xf>
    <xf numFmtId="49" fontId="0" fillId="3" borderId="28" xfId="0" applyNumberFormat="1" applyFont="1" applyFill="1" applyBorder="1" applyAlignment="1" applyProtection="1">
      <alignment horizontal="left" vertical="center" wrapText="1"/>
      <protection/>
    </xf>
    <xf numFmtId="49" fontId="13" fillId="3" borderId="29" xfId="0" applyNumberFormat="1" applyFont="1" applyFill="1" applyBorder="1" applyAlignment="1" applyProtection="1">
      <alignment vertical="center"/>
      <protection/>
    </xf>
    <xf numFmtId="1" fontId="13" fillId="3" borderId="30" xfId="0" applyNumberFormat="1" applyFont="1" applyFill="1" applyBorder="1" applyAlignment="1" applyProtection="1">
      <alignment horizontal="center" vertical="center" wrapText="1"/>
      <protection/>
    </xf>
    <xf numFmtId="49" fontId="13" fillId="3" borderId="31" xfId="0" applyNumberFormat="1" applyFont="1" applyFill="1" applyBorder="1" applyAlignment="1" applyProtection="1">
      <alignment horizontal="left" vertical="center" wrapText="1"/>
      <protection/>
    </xf>
    <xf numFmtId="0" fontId="9" fillId="3" borderId="32" xfId="0" applyNumberFormat="1" applyFont="1" applyFill="1" applyBorder="1" applyAlignment="1" applyProtection="1">
      <alignment horizontal="center" vertical="center" wrapText="1"/>
      <protection/>
    </xf>
    <xf numFmtId="0" fontId="13" fillId="3" borderId="33" xfId="0" applyNumberFormat="1" applyFont="1" applyFill="1" applyBorder="1" applyAlignment="1" applyProtection="1">
      <alignment horizontal="center" vertical="center" wrapText="1"/>
      <protection/>
    </xf>
    <xf numFmtId="0" fontId="13" fillId="3" borderId="34" xfId="0" applyNumberFormat="1" applyFont="1" applyFill="1" applyBorder="1" applyAlignment="1" applyProtection="1">
      <alignment horizontal="center" vertical="center" wrapText="1"/>
      <protection/>
    </xf>
    <xf numFmtId="0" fontId="13" fillId="3" borderId="33" xfId="0" applyNumberFormat="1" applyFont="1" applyFill="1" applyBorder="1" applyAlignment="1" applyProtection="1">
      <alignment horizontal="center" vertical="center"/>
      <protection/>
    </xf>
    <xf numFmtId="0" fontId="9" fillId="3" borderId="35" xfId="0" applyNumberFormat="1" applyFont="1" applyFill="1" applyBorder="1" applyAlignment="1" applyProtection="1">
      <alignment horizontal="center" vertical="center"/>
      <protection/>
    </xf>
    <xf numFmtId="1" fontId="13" fillId="3" borderId="36" xfId="0" applyNumberFormat="1" applyFont="1" applyFill="1" applyBorder="1" applyAlignment="1" applyProtection="1">
      <alignment horizontal="center" vertical="center" wrapText="1"/>
      <protection/>
    </xf>
    <xf numFmtId="49" fontId="13" fillId="3" borderId="28" xfId="0" applyNumberFormat="1" applyFont="1" applyFill="1" applyBorder="1" applyAlignment="1" applyProtection="1">
      <alignment horizontal="left" vertical="center" wrapText="1"/>
      <protection/>
    </xf>
    <xf numFmtId="49" fontId="9" fillId="3" borderId="37" xfId="0" applyNumberFormat="1" applyFont="1" applyFill="1" applyBorder="1" applyAlignment="1" applyProtection="1">
      <alignment horizontal="center" vertical="center" wrapText="1"/>
      <protection/>
    </xf>
    <xf numFmtId="0" fontId="13" fillId="3" borderId="38" xfId="0" applyNumberFormat="1" applyFont="1" applyFill="1" applyBorder="1" applyAlignment="1" applyProtection="1">
      <alignment horizontal="center" vertical="center" wrapText="1"/>
      <protection/>
    </xf>
    <xf numFmtId="0" fontId="13" fillId="3" borderId="39" xfId="0" applyNumberFormat="1" applyFont="1" applyFill="1" applyBorder="1" applyAlignment="1" applyProtection="1">
      <alignment horizontal="center" vertical="center" wrapText="1"/>
      <protection/>
    </xf>
    <xf numFmtId="0" fontId="13" fillId="3" borderId="38" xfId="0" applyNumberFormat="1" applyFont="1" applyFill="1" applyBorder="1" applyAlignment="1" applyProtection="1">
      <alignment horizontal="center" vertical="center"/>
      <protection/>
    </xf>
    <xf numFmtId="0" fontId="9" fillId="3" borderId="40" xfId="0" applyNumberFormat="1" applyFont="1" applyFill="1" applyBorder="1" applyAlignment="1" applyProtection="1">
      <alignment horizontal="center" vertical="center"/>
      <protection/>
    </xf>
    <xf numFmtId="0" fontId="9" fillId="3" borderId="37" xfId="0" applyNumberFormat="1" applyFont="1" applyFill="1" applyBorder="1" applyAlignment="1" applyProtection="1">
      <alignment horizontal="center" vertical="center" wrapText="1"/>
      <protection/>
    </xf>
    <xf numFmtId="49" fontId="13" fillId="3" borderId="28" xfId="0" applyNumberFormat="1" applyFont="1" applyFill="1" applyBorder="1" applyAlignment="1" applyProtection="1">
      <alignment horizontal="center" vertical="center" wrapText="1"/>
      <protection/>
    </xf>
    <xf numFmtId="0" fontId="13" fillId="3" borderId="37" xfId="0" applyNumberFormat="1" applyFont="1" applyFill="1" applyBorder="1" applyAlignment="1" applyProtection="1">
      <alignment horizontal="center" vertical="center" wrapText="1"/>
      <protection/>
    </xf>
    <xf numFmtId="1" fontId="13" fillId="3" borderId="41" xfId="0" applyNumberFormat="1" applyFont="1" applyFill="1" applyBorder="1" applyAlignment="1" applyProtection="1">
      <alignment horizontal="center" vertical="center" wrapText="1"/>
      <protection/>
    </xf>
    <xf numFmtId="49" fontId="13" fillId="3" borderId="42" xfId="0" applyNumberFormat="1" applyFont="1" applyFill="1" applyBorder="1" applyAlignment="1" applyProtection="1">
      <alignment horizontal="center" vertical="center" wrapText="1"/>
      <protection/>
    </xf>
    <xf numFmtId="0" fontId="13" fillId="3" borderId="43" xfId="0" applyNumberFormat="1" applyFont="1" applyFill="1" applyBorder="1" applyAlignment="1" applyProtection="1">
      <alignment horizontal="center" vertical="center" wrapText="1"/>
      <protection/>
    </xf>
    <xf numFmtId="0" fontId="13" fillId="3" borderId="44" xfId="0" applyNumberFormat="1" applyFont="1" applyFill="1" applyBorder="1" applyAlignment="1" applyProtection="1">
      <alignment horizontal="center" vertical="center" wrapText="1"/>
      <protection/>
    </xf>
    <xf numFmtId="0" fontId="13" fillId="3" borderId="45" xfId="0" applyNumberFormat="1" applyFont="1" applyFill="1" applyBorder="1" applyAlignment="1" applyProtection="1">
      <alignment horizontal="center" vertical="center" wrapText="1"/>
      <protection/>
    </xf>
    <xf numFmtId="0" fontId="13" fillId="3" borderId="44" xfId="0" applyNumberFormat="1" applyFont="1" applyFill="1" applyBorder="1" applyAlignment="1" applyProtection="1">
      <alignment horizontal="center" vertical="center"/>
      <protection/>
    </xf>
    <xf numFmtId="0" fontId="9" fillId="3" borderId="46" xfId="0" applyNumberFormat="1" applyFont="1" applyFill="1" applyBorder="1" applyAlignment="1" applyProtection="1">
      <alignment horizontal="center" vertical="center"/>
      <protection/>
    </xf>
    <xf numFmtId="49" fontId="5" fillId="3" borderId="47" xfId="0" applyNumberFormat="1" applyFont="1" applyFill="1" applyBorder="1" applyAlignment="1" applyProtection="1">
      <alignment horizontal="center" vertical="center" wrapText="1"/>
      <protection/>
    </xf>
    <xf numFmtId="49" fontId="6" fillId="3" borderId="48" xfId="0" applyNumberFormat="1" applyFont="1" applyFill="1" applyBorder="1" applyAlignment="1" applyProtection="1">
      <alignment horizontal="center" vertical="center" wrapText="1"/>
      <protection/>
    </xf>
    <xf numFmtId="49" fontId="12" fillId="3" borderId="49" xfId="0" applyNumberFormat="1" applyFont="1" applyFill="1" applyBorder="1" applyAlignment="1" applyProtection="1">
      <alignment horizontal="center" vertical="center" wrapText="1"/>
      <protection/>
    </xf>
    <xf numFmtId="49" fontId="6" fillId="3" borderId="50" xfId="0" applyNumberFormat="1" applyFont="1" applyFill="1" applyBorder="1" applyAlignment="1" applyProtection="1">
      <alignment horizontal="center" vertical="center" textRotation="90" wrapText="1"/>
      <protection/>
    </xf>
    <xf numFmtId="49" fontId="12" fillId="3" borderId="51" xfId="0" applyNumberFormat="1" applyFont="1" applyFill="1" applyBorder="1" applyAlignment="1" applyProtection="1">
      <alignment horizontal="center" vertical="center" wrapText="1"/>
      <protection/>
    </xf>
    <xf numFmtId="1" fontId="6" fillId="3" borderId="52" xfId="0" applyNumberFormat="1" applyFont="1" applyFill="1" applyBorder="1" applyAlignment="1" applyProtection="1">
      <alignment horizontal="center" vertical="center" wrapText="1"/>
      <protection/>
    </xf>
    <xf numFmtId="1" fontId="6" fillId="3" borderId="53" xfId="0" applyNumberFormat="1" applyFont="1" applyFill="1" applyBorder="1" applyAlignment="1" applyProtection="1">
      <alignment horizontal="center" vertical="center" wrapText="1"/>
      <protection/>
    </xf>
    <xf numFmtId="1" fontId="6" fillId="3" borderId="54" xfId="0" applyNumberFormat="1" applyFont="1" applyFill="1" applyBorder="1" applyAlignment="1" applyProtection="1">
      <alignment horizontal="center" vertical="center" wrapText="1"/>
      <protection/>
    </xf>
    <xf numFmtId="49" fontId="12" fillId="3" borderId="49" xfId="0" applyNumberFormat="1" applyFont="1" applyFill="1" applyBorder="1" applyAlignment="1" applyProtection="1">
      <alignment horizontal="center" vertical="center"/>
      <protection/>
    </xf>
    <xf numFmtId="49" fontId="3" fillId="3" borderId="14" xfId="0" applyNumberFormat="1" applyFont="1" applyFill="1" applyBorder="1" applyAlignment="1" applyProtection="1">
      <alignment horizontal="center" vertical="center"/>
      <protection/>
    </xf>
    <xf numFmtId="49" fontId="3" fillId="3" borderId="18" xfId="0" applyNumberFormat="1" applyFont="1" applyFill="1" applyBorder="1" applyAlignment="1" applyProtection="1">
      <alignment horizontal="center" vertical="center"/>
      <protection/>
    </xf>
    <xf numFmtId="1" fontId="3" fillId="3" borderId="14" xfId="0" applyNumberFormat="1" applyFont="1" applyFill="1" applyBorder="1" applyAlignment="1" applyProtection="1">
      <alignment horizontal="center" vertical="center"/>
      <protection/>
    </xf>
    <xf numFmtId="1" fontId="3" fillId="3" borderId="18" xfId="0" applyNumberFormat="1" applyFont="1" applyFill="1" applyBorder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>
      <alignment vertical="center"/>
    </xf>
    <xf numFmtId="49" fontId="2" fillId="34" borderId="0" xfId="0" applyNumberFormat="1" applyFont="1" applyFill="1" applyBorder="1" applyAlignment="1">
      <alignment vertical="center"/>
    </xf>
    <xf numFmtId="49" fontId="0" fillId="34" borderId="0" xfId="0" applyNumberFormat="1" applyFont="1" applyFill="1" applyAlignment="1">
      <alignment vertical="center"/>
    </xf>
    <xf numFmtId="49" fontId="0" fillId="34" borderId="0" xfId="0" applyNumberFormat="1" applyFont="1" applyFill="1" applyAlignment="1">
      <alignment vertical="center"/>
    </xf>
    <xf numFmtId="49" fontId="3" fillId="34" borderId="0" xfId="0" applyNumberFormat="1" applyFont="1" applyFill="1" applyAlignment="1">
      <alignment vertical="center"/>
    </xf>
    <xf numFmtId="49" fontId="78" fillId="34" borderId="0" xfId="0" applyNumberFormat="1" applyFont="1" applyFill="1" applyAlignment="1">
      <alignment vertical="center"/>
    </xf>
    <xf numFmtId="49" fontId="2" fillId="34" borderId="21" xfId="0" applyNumberFormat="1" applyFont="1" applyFill="1" applyBorder="1" applyAlignment="1">
      <alignment vertical="center"/>
    </xf>
    <xf numFmtId="0" fontId="7" fillId="11" borderId="10" xfId="0" applyNumberFormat="1" applyFont="1" applyFill="1" applyBorder="1" applyAlignment="1">
      <alignment horizontal="center" vertical="center" wrapText="1"/>
    </xf>
    <xf numFmtId="164" fontId="7" fillId="11" borderId="10" xfId="0" applyNumberFormat="1" applyFont="1" applyFill="1" applyBorder="1" applyAlignment="1">
      <alignment horizontal="center" vertical="center" wrapText="1"/>
    </xf>
    <xf numFmtId="0" fontId="9" fillId="11" borderId="55" xfId="0" applyNumberFormat="1" applyFont="1" applyFill="1" applyBorder="1" applyAlignment="1">
      <alignment horizontal="center" vertical="center" wrapText="1"/>
    </xf>
    <xf numFmtId="0" fontId="9" fillId="11" borderId="56" xfId="0" applyNumberFormat="1" applyFont="1" applyFill="1" applyBorder="1" applyAlignment="1">
      <alignment horizontal="center" vertical="center" wrapText="1"/>
    </xf>
    <xf numFmtId="0" fontId="0" fillId="11" borderId="22" xfId="0" applyNumberFormat="1" applyFont="1" applyFill="1" applyBorder="1" applyAlignment="1">
      <alignment vertical="center" wrapText="1"/>
    </xf>
    <xf numFmtId="0" fontId="13" fillId="11" borderId="25" xfId="0" applyNumberFormat="1" applyFont="1" applyFill="1" applyBorder="1" applyAlignment="1">
      <alignment vertical="center" wrapText="1"/>
    </xf>
    <xf numFmtId="0" fontId="7" fillId="11" borderId="22" xfId="0" applyNumberFormat="1" applyFont="1" applyFill="1" applyBorder="1" applyAlignment="1">
      <alignment horizontal="center" vertical="center" wrapText="1"/>
    </xf>
    <xf numFmtId="49" fontId="5" fillId="11" borderId="50" xfId="0" applyNumberFormat="1" applyFont="1" applyFill="1" applyBorder="1" applyAlignment="1">
      <alignment horizontal="center" vertical="center" textRotation="90" wrapText="1"/>
    </xf>
    <xf numFmtId="49" fontId="12" fillId="11" borderId="49" xfId="0" applyNumberFormat="1" applyFont="1" applyFill="1" applyBorder="1" applyAlignment="1">
      <alignment horizontal="center" vertical="center" wrapText="1"/>
    </xf>
    <xf numFmtId="49" fontId="7" fillId="11" borderId="49" xfId="0" applyNumberFormat="1" applyFont="1" applyFill="1" applyBorder="1" applyAlignment="1">
      <alignment horizontal="center" vertical="center" wrapText="1"/>
    </xf>
    <xf numFmtId="0" fontId="10" fillId="11" borderId="49" xfId="0" applyNumberFormat="1" applyFont="1" applyFill="1" applyBorder="1" applyAlignment="1">
      <alignment horizontal="center" vertical="center" wrapText="1"/>
    </xf>
    <xf numFmtId="49" fontId="9" fillId="11" borderId="49" xfId="0" applyNumberFormat="1" applyFont="1" applyFill="1" applyBorder="1" applyAlignment="1">
      <alignment horizontal="center" vertical="center" wrapText="1"/>
    </xf>
    <xf numFmtId="49" fontId="7" fillId="11" borderId="49" xfId="0" applyNumberFormat="1" applyFont="1" applyFill="1" applyBorder="1" applyAlignment="1">
      <alignment horizontal="center" vertical="center"/>
    </xf>
    <xf numFmtId="49" fontId="12" fillId="11" borderId="51" xfId="0" applyNumberFormat="1" applyFont="1" applyFill="1" applyBorder="1" applyAlignment="1">
      <alignment horizontal="center" vertical="center" wrapText="1"/>
    </xf>
    <xf numFmtId="1" fontId="0" fillId="11" borderId="52" xfId="0" applyNumberFormat="1" applyFont="1" applyFill="1" applyBorder="1" applyAlignment="1">
      <alignment horizontal="center" vertical="center" wrapText="1"/>
    </xf>
    <xf numFmtId="1" fontId="0" fillId="11" borderId="53" xfId="0" applyNumberFormat="1" applyFont="1" applyFill="1" applyBorder="1" applyAlignment="1">
      <alignment horizontal="center" vertical="center" wrapText="1"/>
    </xf>
    <xf numFmtId="0" fontId="3" fillId="11" borderId="14" xfId="0" applyNumberFormat="1" applyFont="1" applyFill="1" applyBorder="1" applyAlignment="1" applyProtection="1">
      <alignment horizontal="center" vertical="center"/>
      <protection locked="0"/>
    </xf>
    <xf numFmtId="49" fontId="79" fillId="35" borderId="57" xfId="0" applyNumberFormat="1" applyFont="1" applyFill="1" applyBorder="1" applyAlignment="1" applyProtection="1">
      <alignment vertical="center" wrapText="1"/>
      <protection/>
    </xf>
    <xf numFmtId="49" fontId="79" fillId="35" borderId="58" xfId="0" applyNumberFormat="1" applyFont="1" applyFill="1" applyBorder="1" applyAlignment="1" applyProtection="1">
      <alignment vertical="center" wrapText="1"/>
      <protection/>
    </xf>
    <xf numFmtId="164" fontId="79" fillId="35" borderId="58" xfId="0" applyNumberFormat="1" applyFont="1" applyFill="1" applyBorder="1" applyAlignment="1" applyProtection="1">
      <alignment vertical="center" wrapText="1"/>
      <protection/>
    </xf>
    <xf numFmtId="49" fontId="79" fillId="35" borderId="59" xfId="0" applyNumberFormat="1" applyFont="1" applyFill="1" applyBorder="1" applyAlignment="1" applyProtection="1">
      <alignment vertical="center" wrapText="1"/>
      <protection/>
    </xf>
    <xf numFmtId="49" fontId="0" fillId="2" borderId="60" xfId="0" applyNumberFormat="1" applyFont="1" applyFill="1" applyBorder="1" applyAlignment="1" applyProtection="1">
      <alignment vertical="center"/>
      <protection/>
    </xf>
    <xf numFmtId="49" fontId="0" fillId="2" borderId="61" xfId="0" applyNumberFormat="1" applyFont="1" applyFill="1" applyBorder="1" applyAlignment="1" applyProtection="1">
      <alignment vertical="center"/>
      <protection/>
    </xf>
    <xf numFmtId="164" fontId="0" fillId="2" borderId="61" xfId="0" applyNumberFormat="1" applyFont="1" applyFill="1" applyBorder="1" applyAlignment="1" applyProtection="1">
      <alignment vertical="center"/>
      <protection/>
    </xf>
    <xf numFmtId="49" fontId="0" fillId="2" borderId="62" xfId="0" applyNumberFormat="1" applyFont="1" applyFill="1" applyBorder="1" applyAlignment="1" applyProtection="1">
      <alignment vertical="center"/>
      <protection/>
    </xf>
    <xf numFmtId="49" fontId="0" fillId="2" borderId="63" xfId="0" applyNumberFormat="1" applyFont="1" applyFill="1" applyBorder="1" applyAlignment="1" applyProtection="1">
      <alignment vertical="center"/>
      <protection/>
    </xf>
    <xf numFmtId="49" fontId="0" fillId="2" borderId="64" xfId="0" applyNumberFormat="1" applyFont="1" applyFill="1" applyBorder="1" applyAlignment="1" applyProtection="1">
      <alignment vertical="center"/>
      <protection/>
    </xf>
    <xf numFmtId="164" fontId="0" fillId="2" borderId="64" xfId="0" applyNumberFormat="1" applyFont="1" applyFill="1" applyBorder="1" applyAlignment="1" applyProtection="1">
      <alignment vertical="center"/>
      <protection/>
    </xf>
    <xf numFmtId="49" fontId="0" fillId="2" borderId="64" xfId="0" applyNumberFormat="1" applyFont="1" applyFill="1" applyBorder="1" applyAlignment="1" applyProtection="1">
      <alignment vertical="center"/>
      <protection/>
    </xf>
    <xf numFmtId="49" fontId="0" fillId="2" borderId="65" xfId="0" applyNumberFormat="1" applyFont="1" applyFill="1" applyBorder="1" applyAlignment="1" applyProtection="1">
      <alignment vertical="center"/>
      <protection/>
    </xf>
    <xf numFmtId="0" fontId="0" fillId="2" borderId="11" xfId="0" applyNumberFormat="1" applyFill="1" applyBorder="1" applyAlignment="1">
      <alignment horizontal="center"/>
    </xf>
    <xf numFmtId="0" fontId="0" fillId="2" borderId="12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6" xfId="0" applyNumberFormat="1" applyFill="1" applyBorder="1" applyAlignment="1">
      <alignment horizontal="center"/>
    </xf>
    <xf numFmtId="0" fontId="0" fillId="2" borderId="67" xfId="0" applyNumberFormat="1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69" xfId="0" applyNumberFormat="1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80" fillId="35" borderId="71" xfId="0" applyFont="1" applyFill="1" applyBorder="1" applyAlignment="1">
      <alignment horizontal="center" wrapText="1"/>
    </xf>
    <xf numFmtId="0" fontId="80" fillId="35" borderId="72" xfId="0" applyFont="1" applyFill="1" applyBorder="1" applyAlignment="1">
      <alignment horizontal="center" wrapText="1"/>
    </xf>
    <xf numFmtId="0" fontId="80" fillId="35" borderId="73" xfId="0" applyFont="1" applyFill="1" applyBorder="1" applyAlignment="1">
      <alignment horizontal="center" wrapText="1"/>
    </xf>
    <xf numFmtId="49" fontId="4" fillId="0" borderId="12" xfId="36" applyNumberFormat="1" applyFill="1" applyBorder="1" applyAlignment="1" applyProtection="1">
      <alignment vertical="center"/>
      <protection locked="0"/>
    </xf>
    <xf numFmtId="49" fontId="11" fillId="34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23" fillId="11" borderId="49" xfId="0" applyNumberFormat="1" applyFont="1" applyFill="1" applyBorder="1" applyAlignment="1">
      <alignment horizontal="center" vertical="center" wrapText="1"/>
    </xf>
    <xf numFmtId="49" fontId="10" fillId="0" borderId="74" xfId="36" applyNumberFormat="1" applyFont="1" applyFill="1" applyBorder="1" applyAlignment="1" applyProtection="1">
      <alignment vertical="center" wrapText="1"/>
      <protection locked="0"/>
    </xf>
    <xf numFmtId="49" fontId="5" fillId="8" borderId="74" xfId="0" applyNumberFormat="1" applyFont="1" applyFill="1" applyBorder="1" applyAlignment="1" applyProtection="1">
      <alignment vertical="center" wrapText="1"/>
      <protection/>
    </xf>
    <xf numFmtId="49" fontId="24" fillId="0" borderId="74" xfId="36" applyNumberFormat="1" applyFont="1" applyFill="1" applyBorder="1" applyAlignment="1" applyProtection="1">
      <alignment vertical="center" wrapText="1"/>
      <protection locked="0"/>
    </xf>
    <xf numFmtId="49" fontId="5" fillId="0" borderId="35" xfId="36" applyNumberFormat="1" applyFont="1" applyFill="1" applyBorder="1" applyAlignment="1" applyProtection="1">
      <alignment vertical="center" wrapText="1"/>
      <protection locked="0"/>
    </xf>
    <xf numFmtId="49" fontId="10" fillId="0" borderId="75" xfId="36" applyNumberFormat="1" applyFont="1" applyFill="1" applyBorder="1" applyAlignment="1" applyProtection="1">
      <alignment vertical="center" wrapText="1"/>
      <protection locked="0"/>
    </xf>
    <xf numFmtId="49" fontId="5" fillId="8" borderId="75" xfId="0" applyNumberFormat="1" applyFont="1" applyFill="1" applyBorder="1" applyAlignment="1" applyProtection="1">
      <alignment vertical="center" wrapText="1"/>
      <protection/>
    </xf>
    <xf numFmtId="49" fontId="24" fillId="0" borderId="75" xfId="36" applyNumberFormat="1" applyFont="1" applyFill="1" applyBorder="1" applyAlignment="1" applyProtection="1">
      <alignment vertical="center" wrapText="1"/>
      <protection locked="0"/>
    </xf>
    <xf numFmtId="49" fontId="5" fillId="0" borderId="40" xfId="36" applyNumberFormat="1" applyFont="1" applyFill="1" applyBorder="1" applyAlignment="1" applyProtection="1">
      <alignment vertical="center" wrapText="1"/>
      <protection locked="0"/>
    </xf>
    <xf numFmtId="49" fontId="10" fillId="0" borderId="76" xfId="36" applyNumberFormat="1" applyFont="1" applyFill="1" applyBorder="1" applyAlignment="1" applyProtection="1">
      <alignment vertical="center" wrapText="1"/>
      <protection locked="0"/>
    </xf>
    <xf numFmtId="49" fontId="5" fillId="8" borderId="76" xfId="0" applyNumberFormat="1" applyFont="1" applyFill="1" applyBorder="1" applyAlignment="1" applyProtection="1">
      <alignment vertical="center" wrapText="1"/>
      <protection/>
    </xf>
    <xf numFmtId="49" fontId="24" fillId="0" borderId="76" xfId="36" applyNumberFormat="1" applyFont="1" applyFill="1" applyBorder="1" applyAlignment="1" applyProtection="1">
      <alignment vertical="center" wrapText="1"/>
      <protection locked="0"/>
    </xf>
    <xf numFmtId="49" fontId="5" fillId="0" borderId="46" xfId="36" applyNumberFormat="1" applyFont="1" applyFill="1" applyBorder="1" applyAlignment="1" applyProtection="1">
      <alignment vertical="center" wrapText="1"/>
      <protection locked="0"/>
    </xf>
    <xf numFmtId="49" fontId="0" fillId="36" borderId="0" xfId="0" applyNumberFormat="1" applyFont="1" applyFill="1" applyBorder="1" applyAlignment="1">
      <alignment vertical="center"/>
    </xf>
    <xf numFmtId="49" fontId="0" fillId="36" borderId="0" xfId="0" applyNumberFormat="1" applyFont="1" applyFill="1" applyAlignment="1">
      <alignment vertical="center"/>
    </xf>
    <xf numFmtId="49" fontId="0" fillId="36" borderId="0" xfId="0" applyNumberFormat="1" applyFont="1" applyFill="1" applyAlignment="1">
      <alignment vertical="center"/>
    </xf>
    <xf numFmtId="49" fontId="3" fillId="36" borderId="0" xfId="0" applyNumberFormat="1" applyFont="1" applyFill="1" applyAlignment="1">
      <alignment vertical="center"/>
    </xf>
    <xf numFmtId="0" fontId="78" fillId="36" borderId="0" xfId="0" applyNumberFormat="1" applyFont="1" applyFill="1" applyAlignment="1">
      <alignment vertical="center"/>
    </xf>
    <xf numFmtId="0" fontId="81" fillId="36" borderId="0" xfId="0" applyNumberFormat="1" applyFont="1" applyFill="1" applyAlignment="1">
      <alignment vertical="center"/>
    </xf>
    <xf numFmtId="49" fontId="5" fillId="36" borderId="0" xfId="0" applyNumberFormat="1" applyFont="1" applyFill="1" applyAlignment="1">
      <alignment vertical="center"/>
    </xf>
    <xf numFmtId="49" fontId="0" fillId="36" borderId="0" xfId="0" applyNumberFormat="1" applyFont="1" applyFill="1" applyBorder="1" applyAlignment="1">
      <alignment horizontal="center" vertical="center"/>
    </xf>
    <xf numFmtId="49" fontId="10" fillId="36" borderId="0" xfId="0" applyNumberFormat="1" applyFont="1" applyFill="1" applyBorder="1" applyAlignment="1">
      <alignment horizontal="center" vertical="center"/>
    </xf>
    <xf numFmtId="49" fontId="0" fillId="36" borderId="0" xfId="0" applyNumberFormat="1" applyFont="1" applyFill="1" applyAlignment="1">
      <alignment horizontal="center" vertical="center"/>
    </xf>
    <xf numFmtId="49" fontId="10" fillId="36" borderId="0" xfId="0" applyNumberFormat="1" applyFont="1" applyFill="1" applyAlignment="1">
      <alignment horizontal="center" vertical="center"/>
    </xf>
    <xf numFmtId="49" fontId="0" fillId="36" borderId="0" xfId="0" applyNumberFormat="1" applyFont="1" applyFill="1" applyAlignment="1">
      <alignment horizontal="center" vertical="center"/>
    </xf>
    <xf numFmtId="0" fontId="3" fillId="36" borderId="0" xfId="0" applyNumberFormat="1" applyFont="1" applyFill="1" applyAlignment="1">
      <alignment vertical="center"/>
    </xf>
    <xf numFmtId="0" fontId="0" fillId="36" borderId="0" xfId="0" applyNumberFormat="1" applyFont="1" applyFill="1" applyAlignment="1">
      <alignment vertical="center"/>
    </xf>
    <xf numFmtId="0" fontId="0" fillId="36" borderId="0" xfId="0" applyNumberFormat="1" applyFont="1" applyFill="1" applyBorder="1" applyAlignment="1">
      <alignment vertical="center"/>
    </xf>
    <xf numFmtId="0" fontId="5" fillId="36" borderId="0" xfId="0" applyNumberFormat="1" applyFont="1" applyFill="1" applyAlignment="1">
      <alignment vertical="center"/>
    </xf>
    <xf numFmtId="49" fontId="3" fillId="36" borderId="0" xfId="0" applyNumberFormat="1" applyFont="1" applyFill="1" applyAlignment="1">
      <alignment horizontal="center" vertical="center"/>
    </xf>
    <xf numFmtId="49" fontId="5" fillId="36" borderId="0" xfId="0" applyNumberFormat="1" applyFont="1" applyFill="1" applyAlignment="1">
      <alignment horizontal="center" vertical="center"/>
    </xf>
    <xf numFmtId="0" fontId="10" fillId="36" borderId="0" xfId="0" applyNumberFormat="1" applyFont="1" applyFill="1" applyBorder="1" applyAlignment="1">
      <alignment horizontal="center" vertical="center"/>
    </xf>
    <xf numFmtId="0" fontId="10" fillId="36" borderId="0" xfId="0" applyNumberFormat="1" applyFont="1" applyFill="1" applyAlignment="1">
      <alignment horizontal="center" vertical="center"/>
    </xf>
    <xf numFmtId="49" fontId="2" fillId="36" borderId="0" xfId="0" applyNumberFormat="1" applyFont="1" applyFill="1" applyAlignment="1">
      <alignment vertical="center"/>
    </xf>
    <xf numFmtId="0" fontId="5" fillId="11" borderId="22" xfId="0" applyNumberFormat="1" applyFont="1" applyFill="1" applyBorder="1" applyAlignment="1">
      <alignment horizontal="left" vertical="center" wrapText="1"/>
    </xf>
    <xf numFmtId="49" fontId="0" fillId="36" borderId="0" xfId="0" applyNumberFormat="1" applyFont="1" applyFill="1" applyBorder="1" applyAlignment="1" applyProtection="1">
      <alignment vertical="center"/>
      <protection/>
    </xf>
    <xf numFmtId="49" fontId="0" fillId="36" borderId="0" xfId="0" applyNumberFormat="1" applyFont="1" applyFill="1" applyAlignment="1" applyProtection="1">
      <alignment vertical="center"/>
      <protection/>
    </xf>
    <xf numFmtId="49" fontId="0" fillId="36" borderId="0" xfId="0" applyNumberFormat="1" applyFont="1" applyFill="1" applyAlignment="1" applyProtection="1">
      <alignment vertical="center"/>
      <protection/>
    </xf>
    <xf numFmtId="49" fontId="3" fillId="36" borderId="0" xfId="0" applyNumberFormat="1" applyFont="1" applyFill="1" applyAlignment="1" applyProtection="1">
      <alignment vertical="center"/>
      <protection/>
    </xf>
    <xf numFmtId="0" fontId="81" fillId="36" borderId="0" xfId="0" applyNumberFormat="1" applyFont="1" applyFill="1" applyAlignment="1" applyProtection="1">
      <alignment vertical="center"/>
      <protection/>
    </xf>
    <xf numFmtId="49" fontId="5" fillId="36" borderId="0" xfId="0" applyNumberFormat="1" applyFont="1" applyFill="1" applyAlignment="1" applyProtection="1">
      <alignment vertical="center"/>
      <protection/>
    </xf>
    <xf numFmtId="49" fontId="13" fillId="36" borderId="0" xfId="0" applyNumberFormat="1" applyFont="1" applyFill="1" applyBorder="1" applyAlignment="1" applyProtection="1">
      <alignment vertical="center"/>
      <protection/>
    </xf>
    <xf numFmtId="49" fontId="13" fillId="36" borderId="0" xfId="0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49" fontId="13" fillId="36" borderId="0" xfId="0" applyNumberFormat="1" applyFont="1" applyFill="1" applyAlignment="1" applyProtection="1">
      <alignment vertical="center"/>
      <protection/>
    </xf>
    <xf numFmtId="49" fontId="13" fillId="36" borderId="0" xfId="0" applyNumberFormat="1" applyFont="1" applyFill="1" applyAlignment="1" applyProtection="1">
      <alignment horizontal="center" vertical="center"/>
      <protection/>
    </xf>
    <xf numFmtId="0" fontId="0" fillId="36" borderId="0" xfId="0" applyNumberFormat="1" applyFont="1" applyFill="1" applyAlignment="1" applyProtection="1">
      <alignment vertical="center"/>
      <protection/>
    </xf>
    <xf numFmtId="0" fontId="0" fillId="36" borderId="0" xfId="0" applyNumberFormat="1" applyFont="1" applyFill="1" applyAlignment="1" applyProtection="1">
      <alignment vertical="center"/>
      <protection/>
    </xf>
    <xf numFmtId="0" fontId="3" fillId="36" borderId="0" xfId="0" applyNumberFormat="1" applyFont="1" applyFill="1" applyAlignment="1" applyProtection="1">
      <alignment vertical="center"/>
      <protection/>
    </xf>
    <xf numFmtId="49" fontId="9" fillId="36" borderId="0" xfId="0" applyNumberFormat="1" applyFont="1" applyFill="1" applyAlignment="1" applyProtection="1">
      <alignment vertical="center"/>
      <protection/>
    </xf>
    <xf numFmtId="49" fontId="2" fillId="36" borderId="0" xfId="0" applyNumberFormat="1" applyFont="1" applyFill="1" applyAlignment="1" applyProtection="1">
      <alignment vertical="center"/>
      <protection/>
    </xf>
    <xf numFmtId="49" fontId="5" fillId="36" borderId="0" xfId="0" applyNumberFormat="1" applyFont="1" applyFill="1" applyAlignment="1" applyProtection="1">
      <alignment horizontal="center" vertical="center"/>
      <protection/>
    </xf>
    <xf numFmtId="49" fontId="14" fillId="36" borderId="0" xfId="36" applyNumberFormat="1" applyFont="1" applyFill="1" applyAlignment="1" applyProtection="1">
      <alignment vertical="center"/>
      <protection/>
    </xf>
    <xf numFmtId="0" fontId="5" fillId="36" borderId="0" xfId="0" applyNumberFormat="1" applyFont="1" applyFill="1" applyAlignment="1" applyProtection="1">
      <alignment vertical="center"/>
      <protection/>
    </xf>
    <xf numFmtId="0" fontId="82" fillId="11" borderId="11" xfId="0" applyNumberFormat="1" applyFont="1" applyFill="1" applyBorder="1" applyAlignment="1">
      <alignment horizontal="center" vertical="center"/>
    </xf>
    <xf numFmtId="0" fontId="82" fillId="11" borderId="12" xfId="0" applyNumberFormat="1" applyFont="1" applyFill="1" applyBorder="1" applyAlignment="1">
      <alignment horizontal="center" vertical="center"/>
    </xf>
    <xf numFmtId="0" fontId="82" fillId="11" borderId="77" xfId="0" applyNumberFormat="1" applyFont="1" applyFill="1" applyBorder="1" applyAlignment="1">
      <alignment horizontal="center" vertical="center"/>
    </xf>
    <xf numFmtId="0" fontId="82" fillId="11" borderId="78" xfId="0" applyNumberFormat="1" applyFont="1" applyFill="1" applyBorder="1" applyAlignment="1">
      <alignment horizontal="center" vertical="center"/>
    </xf>
    <xf numFmtId="0" fontId="10" fillId="11" borderId="66" xfId="0" applyNumberFormat="1" applyFont="1" applyFill="1" applyBorder="1" applyAlignment="1">
      <alignment horizontal="center" vertical="center"/>
    </xf>
    <xf numFmtId="0" fontId="10" fillId="11" borderId="67" xfId="0" applyNumberFormat="1" applyFont="1" applyFill="1" applyBorder="1" applyAlignment="1">
      <alignment horizontal="center" vertical="center"/>
    </xf>
    <xf numFmtId="0" fontId="10" fillId="11" borderId="68" xfId="0" applyNumberFormat="1" applyFont="1" applyFill="1" applyBorder="1" applyAlignment="1">
      <alignment horizontal="center" vertical="center"/>
    </xf>
    <xf numFmtId="1" fontId="83" fillId="37" borderId="11" xfId="0" applyNumberFormat="1" applyFont="1" applyFill="1" applyBorder="1" applyAlignment="1">
      <alignment horizontal="center" vertical="center" wrapText="1"/>
    </xf>
    <xf numFmtId="1" fontId="83" fillId="37" borderId="12" xfId="0" applyNumberFormat="1" applyFont="1" applyFill="1" applyBorder="1" applyAlignment="1">
      <alignment horizontal="center" vertical="center"/>
    </xf>
    <xf numFmtId="1" fontId="83" fillId="37" borderId="13" xfId="0" applyNumberFormat="1" applyFont="1" applyFill="1" applyBorder="1" applyAlignment="1">
      <alignment horizontal="center" vertical="center"/>
    </xf>
    <xf numFmtId="0" fontId="81" fillId="37" borderId="79" xfId="0" applyNumberFormat="1" applyFont="1" applyFill="1" applyBorder="1" applyAlignment="1">
      <alignment vertical="center"/>
    </xf>
    <xf numFmtId="0" fontId="10" fillId="11" borderId="80" xfId="0" applyNumberFormat="1" applyFont="1" applyFill="1" applyBorder="1" applyAlignment="1">
      <alignment horizontal="center" vertical="center"/>
    </xf>
    <xf numFmtId="0" fontId="10" fillId="11" borderId="24" xfId="0" applyNumberFormat="1" applyFont="1" applyFill="1" applyBorder="1" applyAlignment="1">
      <alignment horizontal="center" vertical="center"/>
    </xf>
    <xf numFmtId="0" fontId="10" fillId="11" borderId="81" xfId="0" applyNumberFormat="1" applyFont="1" applyFill="1" applyBorder="1" applyAlignment="1">
      <alignment horizontal="center" vertical="center"/>
    </xf>
    <xf numFmtId="0" fontId="10" fillId="11" borderId="82" xfId="0" applyNumberFormat="1" applyFont="1" applyFill="1" applyBorder="1" applyAlignment="1">
      <alignment horizontal="center" vertical="center"/>
    </xf>
    <xf numFmtId="0" fontId="10" fillId="11" borderId="83" xfId="0" applyNumberFormat="1" applyFont="1" applyFill="1" applyBorder="1" applyAlignment="1">
      <alignment horizontal="center" vertical="center"/>
    </xf>
    <xf numFmtId="1" fontId="3" fillId="11" borderId="84" xfId="0" applyNumberFormat="1" applyFont="1" applyFill="1" applyBorder="1" applyAlignment="1">
      <alignment vertical="center"/>
    </xf>
    <xf numFmtId="49" fontId="3" fillId="11" borderId="79" xfId="0" applyNumberFormat="1" applyFont="1" applyFill="1" applyBorder="1" applyAlignment="1">
      <alignment vertical="center"/>
    </xf>
    <xf numFmtId="49" fontId="3" fillId="11" borderId="85" xfId="0" applyNumberFormat="1" applyFont="1" applyFill="1" applyBorder="1" applyAlignment="1">
      <alignment vertical="center"/>
    </xf>
    <xf numFmtId="49" fontId="9" fillId="3" borderId="66" xfId="0" applyNumberFormat="1" applyFont="1" applyFill="1" applyBorder="1" applyAlignment="1" applyProtection="1">
      <alignment vertical="center"/>
      <protection/>
    </xf>
    <xf numFmtId="49" fontId="5" fillId="3" borderId="67" xfId="0" applyNumberFormat="1" applyFont="1" applyFill="1" applyBorder="1" applyAlignment="1" applyProtection="1">
      <alignment horizontal="center" vertical="center"/>
      <protection/>
    </xf>
    <xf numFmtId="49" fontId="5" fillId="3" borderId="67" xfId="0" applyNumberFormat="1" applyFont="1" applyFill="1" applyBorder="1" applyAlignment="1" applyProtection="1">
      <alignment vertical="center"/>
      <protection/>
    </xf>
    <xf numFmtId="49" fontId="14" fillId="3" borderId="67" xfId="36" applyNumberFormat="1" applyFont="1" applyFill="1" applyBorder="1" applyAlignment="1" applyProtection="1">
      <alignment vertical="center"/>
      <protection/>
    </xf>
    <xf numFmtId="49" fontId="9" fillId="3" borderId="68" xfId="0" applyNumberFormat="1" applyFont="1" applyFill="1" applyBorder="1" applyAlignment="1" applyProtection="1">
      <alignment vertical="center"/>
      <protection/>
    </xf>
    <xf numFmtId="49" fontId="3" fillId="3" borderId="66" xfId="0" applyNumberFormat="1" applyFont="1" applyFill="1" applyBorder="1" applyAlignment="1" applyProtection="1">
      <alignment vertical="center"/>
      <protection/>
    </xf>
    <xf numFmtId="49" fontId="3" fillId="3" borderId="67" xfId="0" applyNumberFormat="1" applyFont="1" applyFill="1" applyBorder="1" applyAlignment="1" applyProtection="1">
      <alignment vertical="center"/>
      <protection/>
    </xf>
    <xf numFmtId="49" fontId="3" fillId="3" borderId="86" xfId="0" applyNumberFormat="1" applyFont="1" applyFill="1" applyBorder="1" applyAlignment="1" applyProtection="1">
      <alignment vertical="center"/>
      <protection/>
    </xf>
    <xf numFmtId="49" fontId="3" fillId="3" borderId="84" xfId="0" applyNumberFormat="1" applyFont="1" applyFill="1" applyBorder="1" applyAlignment="1" applyProtection="1">
      <alignment vertical="center"/>
      <protection/>
    </xf>
    <xf numFmtId="49" fontId="3" fillId="3" borderId="87" xfId="0" applyNumberFormat="1" applyFont="1" applyFill="1" applyBorder="1" applyAlignment="1" applyProtection="1">
      <alignment vertical="center"/>
      <protection/>
    </xf>
    <xf numFmtId="49" fontId="3" fillId="3" borderId="69" xfId="0" applyNumberFormat="1" applyFont="1" applyFill="1" applyBorder="1" applyAlignment="1" applyProtection="1">
      <alignment vertical="center"/>
      <protection/>
    </xf>
    <xf numFmtId="49" fontId="3" fillId="3" borderId="88" xfId="0" applyNumberFormat="1" applyFont="1" applyFill="1" applyBorder="1" applyAlignment="1" applyProtection="1">
      <alignment vertical="center"/>
      <protection/>
    </xf>
    <xf numFmtId="49" fontId="3" fillId="3" borderId="85" xfId="0" applyNumberFormat="1" applyFont="1" applyFill="1" applyBorder="1" applyAlignment="1" applyProtection="1">
      <alignment vertical="center"/>
      <protection/>
    </xf>
    <xf numFmtId="49" fontId="80" fillId="37" borderId="89" xfId="0" applyNumberFormat="1" applyFont="1" applyFill="1" applyBorder="1" applyAlignment="1" applyProtection="1">
      <alignment vertical="center" wrapText="1"/>
      <protection/>
    </xf>
    <xf numFmtId="49" fontId="83" fillId="37" borderId="90" xfId="0" applyNumberFormat="1" applyFont="1" applyFill="1" applyBorder="1" applyAlignment="1" applyProtection="1">
      <alignment horizontal="center" vertical="center" wrapText="1"/>
      <protection/>
    </xf>
    <xf numFmtId="49" fontId="81" fillId="37" borderId="90" xfId="0" applyNumberFormat="1" applyFont="1" applyFill="1" applyBorder="1" applyAlignment="1" applyProtection="1">
      <alignment vertical="center"/>
      <protection/>
    </xf>
    <xf numFmtId="49" fontId="84" fillId="37" borderId="90" xfId="0" applyNumberFormat="1" applyFont="1" applyFill="1" applyBorder="1" applyAlignment="1" applyProtection="1">
      <alignment vertical="center"/>
      <protection/>
    </xf>
    <xf numFmtId="49" fontId="13" fillId="38" borderId="91" xfId="0" applyNumberFormat="1" applyFont="1" applyFill="1" applyBorder="1" applyAlignment="1" applyProtection="1">
      <alignment vertical="center"/>
      <protection/>
    </xf>
    <xf numFmtId="49" fontId="13" fillId="38" borderId="22" xfId="0" applyNumberFormat="1" applyFont="1" applyFill="1" applyBorder="1" applyAlignment="1" applyProtection="1">
      <alignment horizontal="center" vertical="center"/>
      <protection/>
    </xf>
    <xf numFmtId="49" fontId="0" fillId="38" borderId="22" xfId="0" applyNumberFormat="1" applyFont="1" applyFill="1" applyBorder="1" applyAlignment="1" applyProtection="1">
      <alignment vertical="center"/>
      <protection/>
    </xf>
    <xf numFmtId="49" fontId="0" fillId="38" borderId="92" xfId="0" applyNumberFormat="1" applyFont="1" applyFill="1" applyBorder="1" applyAlignment="1" applyProtection="1">
      <alignment vertical="center"/>
      <protection/>
    </xf>
    <xf numFmtId="49" fontId="85" fillId="38" borderId="89" xfId="0" applyNumberFormat="1" applyFont="1" applyFill="1" applyBorder="1" applyAlignment="1" applyProtection="1">
      <alignment vertical="center"/>
      <protection/>
    </xf>
    <xf numFmtId="49" fontId="81" fillId="38" borderId="90" xfId="0" applyNumberFormat="1" applyFont="1" applyFill="1" applyBorder="1" applyAlignment="1" applyProtection="1">
      <alignment vertical="center"/>
      <protection/>
    </xf>
    <xf numFmtId="49" fontId="81" fillId="38" borderId="93" xfId="0" applyNumberFormat="1" applyFont="1" applyFill="1" applyBorder="1" applyAlignment="1" applyProtection="1">
      <alignment vertical="center"/>
      <protection/>
    </xf>
    <xf numFmtId="0" fontId="81" fillId="38" borderId="79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0" fillId="36" borderId="0" xfId="0" applyFill="1" applyAlignment="1">
      <alignment horizontal="center"/>
    </xf>
    <xf numFmtId="0" fontId="0" fillId="36" borderId="0" xfId="0" applyNumberFormat="1" applyFill="1" applyAlignment="1">
      <alignment horizontal="center"/>
    </xf>
    <xf numFmtId="0" fontId="86" fillId="39" borderId="94" xfId="0" applyFont="1" applyFill="1" applyBorder="1" applyAlignment="1">
      <alignment horizontal="center"/>
    </xf>
    <xf numFmtId="0" fontId="86" fillId="39" borderId="95" xfId="0" applyFont="1" applyFill="1" applyBorder="1" applyAlignment="1">
      <alignment horizontal="center"/>
    </xf>
    <xf numFmtId="0" fontId="86" fillId="39" borderId="96" xfId="0" applyFont="1" applyFill="1" applyBorder="1" applyAlignment="1">
      <alignment horizontal="center"/>
    </xf>
    <xf numFmtId="0" fontId="0" fillId="2" borderId="87" xfId="0" applyNumberFormat="1" applyFill="1" applyBorder="1" applyAlignment="1">
      <alignment horizontal="center"/>
    </xf>
    <xf numFmtId="0" fontId="87" fillId="39" borderId="94" xfId="0" applyFont="1" applyFill="1" applyBorder="1" applyAlignment="1">
      <alignment/>
    </xf>
    <xf numFmtId="0" fontId="84" fillId="39" borderId="95" xfId="0" applyFont="1" applyFill="1" applyBorder="1" applyAlignment="1">
      <alignment/>
    </xf>
    <xf numFmtId="0" fontId="0" fillId="39" borderId="95" xfId="0" applyFill="1" applyBorder="1" applyAlignment="1">
      <alignment/>
    </xf>
    <xf numFmtId="0" fontId="0" fillId="39" borderId="96" xfId="0" applyFill="1" applyBorder="1" applyAlignment="1">
      <alignment/>
    </xf>
    <xf numFmtId="49" fontId="84" fillId="37" borderId="97" xfId="0" applyNumberFormat="1" applyFont="1" applyFill="1" applyBorder="1" applyAlignment="1" applyProtection="1">
      <alignment vertical="center" wrapText="1"/>
      <protection/>
    </xf>
    <xf numFmtId="49" fontId="4" fillId="3" borderId="67" xfId="36" applyNumberFormat="1" applyFill="1" applyBorder="1" applyAlignment="1" applyProtection="1">
      <alignment vertical="center"/>
      <protection/>
    </xf>
    <xf numFmtId="49" fontId="0" fillId="33" borderId="61" xfId="0" applyNumberFormat="1" applyFont="1" applyFill="1" applyBorder="1" applyAlignment="1" applyProtection="1">
      <alignment vertical="center"/>
      <protection/>
    </xf>
    <xf numFmtId="49" fontId="83" fillId="34" borderId="0" xfId="0" applyNumberFormat="1" applyFont="1" applyFill="1" applyAlignment="1" applyProtection="1">
      <alignment horizontal="left" vertical="center"/>
      <protection/>
    </xf>
    <xf numFmtId="49" fontId="83" fillId="34" borderId="0" xfId="0" applyNumberFormat="1" applyFont="1" applyFill="1" applyAlignment="1" applyProtection="1">
      <alignment horizontal="right" vertical="center"/>
      <protection/>
    </xf>
    <xf numFmtId="49" fontId="6" fillId="8" borderId="42" xfId="0" applyNumberFormat="1" applyFont="1" applyFill="1" applyBorder="1" applyAlignment="1" applyProtection="1">
      <alignment vertical="center" wrapText="1"/>
      <protection/>
    </xf>
    <xf numFmtId="49" fontId="6" fillId="8" borderId="76" xfId="0" applyNumberFormat="1" applyFont="1" applyFill="1" applyBorder="1" applyAlignment="1" applyProtection="1">
      <alignment vertical="center"/>
      <protection/>
    </xf>
    <xf numFmtId="0" fontId="10" fillId="8" borderId="98" xfId="0" applyNumberFormat="1" applyFont="1" applyFill="1" applyBorder="1" applyAlignment="1" applyProtection="1">
      <alignment wrapText="1"/>
      <protection/>
    </xf>
    <xf numFmtId="0" fontId="10" fillId="8" borderId="99" xfId="0" applyNumberFormat="1" applyFont="1" applyFill="1" applyBorder="1" applyAlignment="1" applyProtection="1">
      <alignment/>
      <protection/>
    </xf>
    <xf numFmtId="49" fontId="10" fillId="8" borderId="100" xfId="0" applyNumberFormat="1" applyFont="1" applyFill="1" applyBorder="1" applyAlignment="1" applyProtection="1">
      <alignment wrapText="1"/>
      <protection/>
    </xf>
    <xf numFmtId="0" fontId="10" fillId="8" borderId="101" xfId="0" applyNumberFormat="1" applyFont="1" applyFill="1" applyBorder="1" applyAlignment="1" applyProtection="1">
      <alignment wrapText="1"/>
      <protection/>
    </xf>
    <xf numFmtId="49" fontId="9" fillId="3" borderId="102" xfId="0" applyNumberFormat="1" applyFont="1" applyFill="1" applyBorder="1" applyAlignment="1" applyProtection="1">
      <alignment horizontal="center" vertical="center" wrapText="1"/>
      <protection/>
    </xf>
    <xf numFmtId="49" fontId="9" fillId="3" borderId="21" xfId="0" applyNumberFormat="1" applyFont="1" applyFill="1" applyBorder="1" applyAlignment="1" applyProtection="1">
      <alignment horizontal="center" vertical="center" wrapText="1"/>
      <protection/>
    </xf>
    <xf numFmtId="0" fontId="9" fillId="8" borderId="10" xfId="0" applyNumberFormat="1" applyFont="1" applyFill="1" applyBorder="1" applyAlignment="1" applyProtection="1">
      <alignment horizontal="center" vertical="center" wrapText="1"/>
      <protection/>
    </xf>
    <xf numFmtId="0" fontId="9" fillId="8" borderId="26" xfId="0" applyFont="1" applyFill="1" applyBorder="1" applyAlignment="1" applyProtection="1">
      <alignment horizontal="center" vertical="center" wrapText="1"/>
      <protection/>
    </xf>
    <xf numFmtId="0" fontId="9" fillId="8" borderId="24" xfId="0" applyNumberFormat="1" applyFont="1" applyFill="1" applyBorder="1" applyAlignment="1" applyProtection="1">
      <alignment horizontal="center" vertical="center" wrapText="1"/>
      <protection/>
    </xf>
    <xf numFmtId="0" fontId="9" fillId="8" borderId="103" xfId="0" applyFont="1" applyFill="1" applyBorder="1" applyAlignment="1" applyProtection="1">
      <alignment horizontal="center" vertical="center" wrapText="1"/>
      <protection/>
    </xf>
    <xf numFmtId="0" fontId="10" fillId="8" borderId="24" xfId="0" applyNumberFormat="1" applyFont="1" applyFill="1" applyBorder="1" applyAlignment="1" applyProtection="1">
      <alignment horizontal="center" vertical="center" wrapText="1"/>
      <protection/>
    </xf>
    <xf numFmtId="0" fontId="5" fillId="8" borderId="24" xfId="0" applyFont="1" applyFill="1" applyBorder="1" applyAlignment="1" applyProtection="1">
      <alignment horizontal="center" vertical="center" wrapText="1"/>
      <protection/>
    </xf>
    <xf numFmtId="0" fontId="7" fillId="8" borderId="104" xfId="0" applyNumberFormat="1" applyFont="1" applyFill="1" applyBorder="1" applyAlignment="1" applyProtection="1">
      <alignment horizontal="center" vertical="center" wrapText="1"/>
      <protection/>
    </xf>
    <xf numFmtId="0" fontId="7" fillId="8" borderId="24" xfId="0" applyNumberFormat="1" applyFont="1" applyFill="1" applyBorder="1" applyAlignment="1" applyProtection="1">
      <alignment horizontal="center" vertical="center" wrapText="1"/>
      <protection/>
    </xf>
    <xf numFmtId="49" fontId="8" fillId="8" borderId="105" xfId="0" applyNumberFormat="1" applyFont="1" applyFill="1" applyBorder="1" applyAlignment="1" applyProtection="1">
      <alignment horizontal="center" vertical="center" wrapText="1"/>
      <protection/>
    </xf>
    <xf numFmtId="49" fontId="8" fillId="8" borderId="10" xfId="0" applyNumberFormat="1" applyFont="1" applyFill="1" applyBorder="1" applyAlignment="1" applyProtection="1">
      <alignment horizontal="center" vertical="center"/>
      <protection/>
    </xf>
    <xf numFmtId="49" fontId="8" fillId="8" borderId="105" xfId="0" applyNumberFormat="1" applyFont="1" applyFill="1" applyBorder="1" applyAlignment="1" applyProtection="1">
      <alignment horizontal="center" vertical="center"/>
      <protection/>
    </xf>
    <xf numFmtId="49" fontId="6" fillId="8" borderId="28" xfId="0" applyNumberFormat="1" applyFont="1" applyFill="1" applyBorder="1" applyAlignment="1" applyProtection="1">
      <alignment vertical="center" wrapText="1"/>
      <protection/>
    </xf>
    <xf numFmtId="49" fontId="6" fillId="8" borderId="75" xfId="0" applyNumberFormat="1" applyFont="1" applyFill="1" applyBorder="1" applyAlignment="1" applyProtection="1">
      <alignment vertical="center"/>
      <protection/>
    </xf>
    <xf numFmtId="0" fontId="8" fillId="0" borderId="100" xfId="0" applyNumberFormat="1" applyFont="1" applyFill="1" applyBorder="1" applyAlignment="1" applyProtection="1">
      <alignment wrapText="1"/>
      <protection locked="0"/>
    </xf>
    <xf numFmtId="0" fontId="8" fillId="0" borderId="101" xfId="0" applyNumberFormat="1" applyFont="1" applyFill="1" applyBorder="1" applyAlignment="1" applyProtection="1">
      <alignment wrapText="1"/>
      <protection locked="0"/>
    </xf>
    <xf numFmtId="0" fontId="8" fillId="0" borderId="106" xfId="0" applyNumberFormat="1" applyFont="1" applyFill="1" applyBorder="1" applyAlignment="1" applyProtection="1">
      <alignment wrapText="1"/>
      <protection locked="0"/>
    </xf>
    <xf numFmtId="2" fontId="87" fillId="34" borderId="107" xfId="0" applyNumberFormat="1" applyFont="1" applyFill="1" applyBorder="1" applyAlignment="1" applyProtection="1">
      <alignment horizontal="center" vertical="center"/>
      <protection/>
    </xf>
    <xf numFmtId="2" fontId="88" fillId="34" borderId="108" xfId="0" applyNumberFormat="1" applyFont="1" applyFill="1" applyBorder="1" applyAlignment="1" applyProtection="1">
      <alignment horizontal="center" vertical="center"/>
      <protection/>
    </xf>
    <xf numFmtId="2" fontId="88" fillId="34" borderId="109" xfId="0" applyNumberFormat="1" applyFont="1" applyFill="1" applyBorder="1" applyAlignment="1" applyProtection="1">
      <alignment horizontal="center" vertical="center"/>
      <protection/>
    </xf>
    <xf numFmtId="49" fontId="10" fillId="3" borderId="102" xfId="0" applyNumberFormat="1" applyFont="1" applyFill="1" applyBorder="1" applyAlignment="1" applyProtection="1">
      <alignment horizontal="center" vertical="center" wrapText="1"/>
      <protection/>
    </xf>
    <xf numFmtId="49" fontId="10" fillId="3" borderId="21" xfId="0" applyNumberFormat="1" applyFont="1" applyFill="1" applyBorder="1" applyAlignment="1" applyProtection="1">
      <alignment horizontal="center" vertical="center" wrapText="1"/>
      <protection/>
    </xf>
    <xf numFmtId="49" fontId="10" fillId="3" borderId="110" xfId="0" applyNumberFormat="1" applyFont="1" applyFill="1" applyBorder="1" applyAlignment="1" applyProtection="1">
      <alignment horizontal="center" vertical="center" wrapText="1"/>
      <protection/>
    </xf>
    <xf numFmtId="49" fontId="6" fillId="8" borderId="31" xfId="0" applyNumberFormat="1" applyFont="1" applyFill="1" applyBorder="1" applyAlignment="1" applyProtection="1">
      <alignment vertical="center" wrapText="1"/>
      <protection/>
    </xf>
    <xf numFmtId="49" fontId="6" fillId="8" borderId="74" xfId="0" applyNumberFormat="1" applyFont="1" applyFill="1" applyBorder="1" applyAlignment="1" applyProtection="1">
      <alignment vertical="center"/>
      <protection/>
    </xf>
    <xf numFmtId="49" fontId="12" fillId="3" borderId="102" xfId="0" applyNumberFormat="1" applyFont="1" applyFill="1" applyBorder="1" applyAlignment="1" applyProtection="1">
      <alignment horizontal="center" vertical="center" wrapText="1"/>
      <protection/>
    </xf>
    <xf numFmtId="49" fontId="12" fillId="3" borderId="21" xfId="0" applyNumberFormat="1" applyFont="1" applyFill="1" applyBorder="1" applyAlignment="1" applyProtection="1">
      <alignment horizontal="center" vertical="center" wrapText="1"/>
      <protection/>
    </xf>
    <xf numFmtId="49" fontId="12" fillId="3" borderId="110" xfId="0" applyNumberFormat="1" applyFont="1" applyFill="1" applyBorder="1" applyAlignment="1" applyProtection="1">
      <alignment horizontal="center" vertical="center" wrapText="1"/>
      <protection/>
    </xf>
    <xf numFmtId="49" fontId="86" fillId="39" borderId="107" xfId="0" applyNumberFormat="1" applyFont="1" applyFill="1" applyBorder="1" applyAlignment="1" applyProtection="1">
      <alignment horizontal="center" vertical="center"/>
      <protection/>
    </xf>
    <xf numFmtId="49" fontId="86" fillId="39" borderId="10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5" fillId="39" borderId="107" xfId="0" applyNumberFormat="1" applyFont="1" applyFill="1" applyBorder="1" applyAlignment="1" applyProtection="1">
      <alignment horizontal="center" vertical="center"/>
      <protection/>
    </xf>
    <xf numFmtId="49" fontId="79" fillId="39" borderId="108" xfId="0" applyNumberFormat="1" applyFont="1" applyFill="1" applyBorder="1" applyAlignment="1" applyProtection="1">
      <alignment horizontal="center" vertical="center"/>
      <protection/>
    </xf>
    <xf numFmtId="49" fontId="79" fillId="39" borderId="109" xfId="0" applyNumberFormat="1" applyFont="1" applyFill="1" applyBorder="1" applyAlignment="1" applyProtection="1">
      <alignment horizontal="center" vertical="center"/>
      <protection/>
    </xf>
    <xf numFmtId="49" fontId="8" fillId="0" borderId="100" xfId="0" applyNumberFormat="1" applyFont="1" applyFill="1" applyBorder="1" applyAlignment="1" applyProtection="1">
      <alignment vertical="center" wrapText="1"/>
      <protection locked="0"/>
    </xf>
    <xf numFmtId="49" fontId="8" fillId="0" borderId="101" xfId="0" applyNumberFormat="1" applyFont="1" applyFill="1" applyBorder="1" applyAlignment="1" applyProtection="1">
      <alignment vertical="center" wrapText="1"/>
      <protection locked="0"/>
    </xf>
    <xf numFmtId="49" fontId="8" fillId="0" borderId="106" xfId="0" applyNumberFormat="1" applyFont="1" applyFill="1" applyBorder="1" applyAlignment="1" applyProtection="1">
      <alignment vertical="center" wrapText="1"/>
      <protection locked="0"/>
    </xf>
    <xf numFmtId="49" fontId="0" fillId="0" borderId="111" xfId="0" applyNumberFormat="1" applyBorder="1" applyAlignment="1">
      <alignment vertical="center" wrapText="1"/>
    </xf>
    <xf numFmtId="0" fontId="17" fillId="11" borderId="105" xfId="0" applyNumberFormat="1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49" fontId="8" fillId="0" borderId="98" xfId="0" applyNumberFormat="1" applyFont="1" applyFill="1" applyBorder="1" applyAlignment="1" applyProtection="1">
      <alignment vertical="center" wrapText="1"/>
      <protection locked="0"/>
    </xf>
    <xf numFmtId="49" fontId="8" fillId="0" borderId="111" xfId="0" applyNumberFormat="1" applyFont="1" applyFill="1" applyBorder="1" applyAlignment="1" applyProtection="1">
      <alignment vertical="center" wrapText="1"/>
      <protection locked="0"/>
    </xf>
    <xf numFmtId="49" fontId="12" fillId="0" borderId="99" xfId="0" applyNumberFormat="1" applyFont="1" applyFill="1" applyBorder="1" applyAlignment="1" applyProtection="1">
      <alignment vertical="center" wrapText="1"/>
      <protection locked="0"/>
    </xf>
    <xf numFmtId="0" fontId="9" fillId="11" borderId="10" xfId="0" applyNumberFormat="1" applyFont="1" applyFill="1" applyBorder="1" applyAlignment="1">
      <alignment horizontal="center" vertical="center" wrapText="1"/>
    </xf>
    <xf numFmtId="0" fontId="9" fillId="11" borderId="26" xfId="0" applyNumberFormat="1" applyFont="1" applyFill="1" applyBorder="1" applyAlignment="1">
      <alignment horizontal="center" vertical="center" wrapText="1"/>
    </xf>
    <xf numFmtId="49" fontId="83" fillId="34" borderId="21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49" fontId="83" fillId="34" borderId="21" xfId="0" applyNumberFormat="1" applyFont="1" applyFill="1" applyBorder="1" applyAlignment="1">
      <alignment horizontal="right" vertical="center"/>
    </xf>
    <xf numFmtId="0" fontId="89" fillId="37" borderId="94" xfId="0" applyNumberFormat="1" applyFont="1" applyFill="1" applyBorder="1" applyAlignment="1">
      <alignment horizontal="center" vertical="center" wrapText="1"/>
    </xf>
    <xf numFmtId="0" fontId="90" fillId="37" borderId="95" xfId="0" applyFont="1" applyFill="1" applyBorder="1" applyAlignment="1">
      <alignment horizontal="center" vertical="center" wrapText="1"/>
    </xf>
    <xf numFmtId="0" fontId="90" fillId="37" borderId="96" xfId="0" applyFont="1" applyFill="1" applyBorder="1" applyAlignment="1">
      <alignment horizontal="center" vertical="center" wrapText="1"/>
    </xf>
    <xf numFmtId="0" fontId="90" fillId="37" borderId="112" xfId="0" applyFont="1" applyFill="1" applyBorder="1" applyAlignment="1">
      <alignment horizontal="center" vertical="center" wrapText="1"/>
    </xf>
    <xf numFmtId="0" fontId="90" fillId="37" borderId="101" xfId="0" applyFont="1" applyFill="1" applyBorder="1" applyAlignment="1">
      <alignment horizontal="center" vertical="center" wrapText="1"/>
    </xf>
    <xf numFmtId="0" fontId="90" fillId="37" borderId="113" xfId="0" applyFont="1" applyFill="1" applyBorder="1" applyAlignment="1">
      <alignment horizontal="center" vertical="center" wrapText="1"/>
    </xf>
    <xf numFmtId="0" fontId="10" fillId="11" borderId="24" xfId="0" applyNumberFormat="1" applyFont="1" applyFill="1" applyBorder="1" applyAlignment="1">
      <alignment horizontal="center" vertical="center" wrapText="1"/>
    </xf>
    <xf numFmtId="0" fontId="5" fillId="11" borderId="24" xfId="0" applyNumberFormat="1" applyFont="1" applyFill="1" applyBorder="1" applyAlignment="1">
      <alignment horizontal="center" vertical="center" wrapText="1"/>
    </xf>
    <xf numFmtId="0" fontId="9" fillId="11" borderId="24" xfId="0" applyNumberFormat="1" applyFont="1" applyFill="1" applyBorder="1" applyAlignment="1">
      <alignment horizontal="center" vertical="center" wrapText="1"/>
    </xf>
    <xf numFmtId="0" fontId="9" fillId="11" borderId="103" xfId="0" applyNumberFormat="1" applyFont="1" applyFill="1" applyBorder="1" applyAlignment="1">
      <alignment horizontal="center" vertical="center" wrapText="1"/>
    </xf>
    <xf numFmtId="0" fontId="9" fillId="11" borderId="55" xfId="0" applyNumberFormat="1" applyFont="1" applyFill="1" applyBorder="1" applyAlignment="1">
      <alignment horizontal="center" vertical="center" wrapText="1"/>
    </xf>
    <xf numFmtId="0" fontId="7" fillId="11" borderId="114" xfId="0" applyNumberFormat="1" applyFont="1" applyFill="1" applyBorder="1" applyAlignment="1">
      <alignment horizontal="center" vertical="center" wrapText="1"/>
    </xf>
    <xf numFmtId="0" fontId="0" fillId="11" borderId="55" xfId="0" applyFont="1" applyFill="1" applyBorder="1" applyAlignment="1">
      <alignment horizontal="center" vertical="center"/>
    </xf>
    <xf numFmtId="0" fontId="9" fillId="11" borderId="115" xfId="0" applyNumberFormat="1" applyFont="1" applyFill="1" applyBorder="1" applyAlignment="1">
      <alignment horizontal="center" vertical="center" wrapText="1"/>
    </xf>
    <xf numFmtId="0" fontId="0" fillId="11" borderId="116" xfId="0" applyFont="1" applyFill="1" applyBorder="1" applyAlignment="1">
      <alignment horizontal="center" vertical="center" wrapText="1"/>
    </xf>
    <xf numFmtId="0" fontId="9" fillId="11" borderId="117" xfId="0" applyNumberFormat="1" applyFont="1" applyFill="1" applyBorder="1" applyAlignment="1">
      <alignment horizontal="center" vertical="center" wrapText="1"/>
    </xf>
    <xf numFmtId="0" fontId="0" fillId="11" borderId="118" xfId="0" applyFont="1" applyFill="1" applyBorder="1" applyAlignment="1">
      <alignment horizontal="center" vertical="center" wrapText="1"/>
    </xf>
    <xf numFmtId="2" fontId="91" fillId="34" borderId="107" xfId="0" applyNumberFormat="1" applyFont="1" applyFill="1" applyBorder="1" applyAlignment="1">
      <alignment horizontal="center" vertical="center"/>
    </xf>
    <xf numFmtId="2" fontId="91" fillId="34" borderId="108" xfId="0" applyNumberFormat="1" applyFont="1" applyFill="1" applyBorder="1" applyAlignment="1">
      <alignment horizontal="center" vertical="center"/>
    </xf>
    <xf numFmtId="2" fontId="91" fillId="34" borderId="109" xfId="0" applyNumberFormat="1" applyFont="1" applyFill="1" applyBorder="1" applyAlignment="1">
      <alignment horizontal="center" vertical="center"/>
    </xf>
    <xf numFmtId="49" fontId="86" fillId="39" borderId="107" xfId="0" applyNumberFormat="1" applyFont="1" applyFill="1" applyBorder="1" applyAlignment="1">
      <alignment horizontal="center" vertical="center"/>
    </xf>
    <xf numFmtId="49" fontId="86" fillId="39" borderId="108" xfId="0" applyNumberFormat="1" applyFont="1" applyFill="1" applyBorder="1" applyAlignment="1">
      <alignment horizontal="center" vertical="center"/>
    </xf>
    <xf numFmtId="49" fontId="86" fillId="39" borderId="109" xfId="0" applyNumberFormat="1" applyFont="1" applyFill="1" applyBorder="1" applyAlignment="1">
      <alignment horizontal="center" vertical="center"/>
    </xf>
    <xf numFmtId="49" fontId="79" fillId="39" borderId="108" xfId="0" applyNumberFormat="1" applyFont="1" applyFill="1" applyBorder="1" applyAlignment="1">
      <alignment horizontal="center" vertical="center"/>
    </xf>
    <xf numFmtId="49" fontId="79" fillId="39" borderId="109" xfId="0" applyNumberFormat="1" applyFont="1" applyFill="1" applyBorder="1" applyAlignment="1">
      <alignment horizontal="center" vertical="center"/>
    </xf>
    <xf numFmtId="0" fontId="86" fillId="37" borderId="94" xfId="0" applyNumberFormat="1" applyFont="1" applyFill="1" applyBorder="1" applyAlignment="1">
      <alignment horizontal="center" vertical="top" wrapText="1"/>
    </xf>
    <xf numFmtId="0" fontId="86" fillId="37" borderId="95" xfId="0" applyNumberFormat="1" applyFont="1" applyFill="1" applyBorder="1" applyAlignment="1">
      <alignment horizontal="center" vertical="top" wrapText="1"/>
    </xf>
    <xf numFmtId="0" fontId="86" fillId="37" borderId="119" xfId="0" applyNumberFormat="1" applyFont="1" applyFill="1" applyBorder="1" applyAlignment="1">
      <alignment horizontal="center" vertical="top" wrapText="1"/>
    </xf>
    <xf numFmtId="0" fontId="86" fillId="37" borderId="120" xfId="0" applyNumberFormat="1" applyFont="1" applyFill="1" applyBorder="1" applyAlignment="1">
      <alignment horizontal="center" vertical="top" wrapText="1"/>
    </xf>
    <xf numFmtId="0" fontId="86" fillId="37" borderId="0" xfId="0" applyNumberFormat="1" applyFont="1" applyFill="1" applyBorder="1" applyAlignment="1">
      <alignment horizontal="center" vertical="top" wrapText="1"/>
    </xf>
    <xf numFmtId="0" fontId="86" fillId="37" borderId="121" xfId="0" applyNumberFormat="1" applyFont="1" applyFill="1" applyBorder="1" applyAlignment="1">
      <alignment horizontal="center" vertical="top" wrapText="1"/>
    </xf>
    <xf numFmtId="0" fontId="86" fillId="37" borderId="112" xfId="0" applyNumberFormat="1" applyFont="1" applyFill="1" applyBorder="1" applyAlignment="1">
      <alignment horizontal="center" vertical="top" wrapText="1"/>
    </xf>
    <xf numFmtId="0" fontId="86" fillId="37" borderId="101" xfId="0" applyNumberFormat="1" applyFont="1" applyFill="1" applyBorder="1" applyAlignment="1">
      <alignment horizontal="center" vertical="top" wrapText="1"/>
    </xf>
    <xf numFmtId="0" fontId="86" fillId="37" borderId="122" xfId="0" applyNumberFormat="1" applyFont="1" applyFill="1" applyBorder="1" applyAlignment="1">
      <alignment horizontal="center" vertical="top" wrapText="1"/>
    </xf>
    <xf numFmtId="0" fontId="80" fillId="37" borderId="123" xfId="0" applyFont="1" applyFill="1" applyBorder="1" applyAlignment="1">
      <alignment horizontal="center" vertical="top" wrapText="1"/>
    </xf>
    <xf numFmtId="0" fontId="80" fillId="37" borderId="124" xfId="0" applyFont="1" applyFill="1" applyBorder="1" applyAlignment="1">
      <alignment horizontal="center" vertical="top" wrapText="1"/>
    </xf>
    <xf numFmtId="0" fontId="80" fillId="37" borderId="125" xfId="0" applyFont="1" applyFill="1" applyBorder="1" applyAlignment="1">
      <alignment horizontal="center" vertical="top" wrapText="1"/>
    </xf>
    <xf numFmtId="0" fontId="7" fillId="11" borderId="104" xfId="0" applyNumberFormat="1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0" fontId="9" fillId="11" borderId="23" xfId="0" applyNumberFormat="1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5" fillId="11" borderId="126" xfId="0" applyNumberFormat="1" applyFont="1" applyFill="1" applyBorder="1" applyAlignment="1">
      <alignment horizontal="center" vertical="center" wrapText="1"/>
    </xf>
    <xf numFmtId="0" fontId="0" fillId="11" borderId="127" xfId="0" applyFont="1" applyFill="1" applyBorder="1" applyAlignment="1">
      <alignment horizontal="center" vertical="center" wrapText="1"/>
    </xf>
    <xf numFmtId="0" fontId="13" fillId="11" borderId="128" xfId="0" applyNumberFormat="1" applyFont="1" applyFill="1" applyBorder="1" applyAlignment="1">
      <alignment vertical="center" wrapText="1"/>
    </xf>
    <xf numFmtId="0" fontId="0" fillId="11" borderId="129" xfId="0" applyFont="1" applyFill="1" applyBorder="1" applyAlignment="1">
      <alignment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19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7030A0"/>
      </font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1447800</xdr:colOff>
      <xdr:row>10</xdr:row>
      <xdr:rowOff>57150</xdr:rowOff>
    </xdr:from>
    <xdr:to>
      <xdr:col>11</xdr:col>
      <xdr:colOff>1609725</xdr:colOff>
      <xdr:row>10</xdr:row>
      <xdr:rowOff>247650</xdr:rowOff>
    </xdr:to>
    <xdr:sp>
      <xdr:nvSpPr>
        <xdr:cNvPr id="1" name="Šipka doprava 1"/>
        <xdr:cNvSpPr>
          <a:spLocks/>
        </xdr:cNvSpPr>
      </xdr:nvSpPr>
      <xdr:spPr>
        <a:xfrm>
          <a:off x="8505825" y="2428875"/>
          <a:ext cx="171450" cy="190500"/>
        </a:xfrm>
        <a:prstGeom prst="right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8</xdr:row>
      <xdr:rowOff>238125</xdr:rowOff>
    </xdr:from>
    <xdr:to>
      <xdr:col>16</xdr:col>
      <xdr:colOff>847725</xdr:colOff>
      <xdr:row>10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2209800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8</xdr:row>
      <xdr:rowOff>247650</xdr:rowOff>
    </xdr:from>
    <xdr:to>
      <xdr:col>16</xdr:col>
      <xdr:colOff>9525</xdr:colOff>
      <xdr:row>10</xdr:row>
      <xdr:rowOff>295275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2193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</xdr:row>
      <xdr:rowOff>276225</xdr:rowOff>
    </xdr:from>
    <xdr:to>
      <xdr:col>19</xdr:col>
      <xdr:colOff>28575</xdr:colOff>
      <xdr:row>4</xdr:row>
      <xdr:rowOff>38100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33375"/>
          <a:ext cx="3590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17</xdr:row>
      <xdr:rowOff>28575</xdr:rowOff>
    </xdr:from>
    <xdr:to>
      <xdr:col>11</xdr:col>
      <xdr:colOff>981075</xdr:colOff>
      <xdr:row>21</xdr:row>
      <xdr:rowOff>95250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3514725"/>
          <a:ext cx="443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.behunova@gmail.com" TargetMode="External" /><Relationship Id="rId2" Type="http://schemas.openxmlformats.org/officeDocument/2006/relationships/hyperlink" Target="mailto:info@gafzilina.sk" TargetMode="External" /><Relationship Id="rId3" Type="http://schemas.openxmlformats.org/officeDocument/2006/relationships/hyperlink" Target="mailto:bilek.petr@seznam.cz" TargetMode="External" /><Relationship Id="rId4" Type="http://schemas.openxmlformats.org/officeDocument/2006/relationships/hyperlink" Target="mailto:gkvitkovice@seznam.cz" TargetMode="External" /><Relationship Id="rId5" Type="http://schemas.openxmlformats.org/officeDocument/2006/relationships/hyperlink" Target="mailto:maria.kotrikova@gmai.com" TargetMode="External" /><Relationship Id="rId6" Type="http://schemas.openxmlformats.org/officeDocument/2006/relationships/hyperlink" Target="mailto:edaertlova@gmail.com" TargetMode="External" /><Relationship Id="rId7" Type="http://schemas.openxmlformats.org/officeDocument/2006/relationships/hyperlink" Target="mailto:adazidekova@gmail.com" TargetMode="External" /><Relationship Id="rId8" Type="http://schemas.openxmlformats.org/officeDocument/2006/relationships/hyperlink" Target="mailto:lubod@seznam.cz" TargetMode="External" /><Relationship Id="rId9" Type="http://schemas.openxmlformats.org/officeDocument/2006/relationships/hyperlink" Target="mailto:info@gymnastikazlin.cz" TargetMode="External" /><Relationship Id="rId10" Type="http://schemas.openxmlformats.org/officeDocument/2006/relationships/hyperlink" Target="mailto:mirka.vyvleckova@seznam.cz" TargetMode="External" /><Relationship Id="rId11" Type="http://schemas.openxmlformats.org/officeDocument/2006/relationships/hyperlink" Target="mailto:petra.oleary@iol.cz" TargetMode="External" /><Relationship Id="rId12" Type="http://schemas.openxmlformats.org/officeDocument/2006/relationships/hyperlink" Target="mailto:gym@gymdobrichovice.cz" TargetMode="External" /><Relationship Id="rId13" Type="http://schemas.openxmlformats.org/officeDocument/2006/relationships/hyperlink" Target="mailto:ada.behunova@gmail.com" TargetMode="External" /><Relationship Id="rId14" Type="http://schemas.openxmlformats.org/officeDocument/2006/relationships/hyperlink" Target="mailto:edaertlova@gmail.com" TargetMode="External" /><Relationship Id="rId15" Type="http://schemas.openxmlformats.org/officeDocument/2006/relationships/hyperlink" Target="mailto:mirka.vyvleckova@seznam.cz" TargetMode="External" /><Relationship Id="rId16" Type="http://schemas.openxmlformats.org/officeDocument/2006/relationships/hyperlink" Target="mailto:gkvitkovice@seznam.cz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Y532"/>
  <sheetViews>
    <sheetView tabSelected="1" zoomScale="85" zoomScaleNormal="85" zoomScalePageLayoutView="0" workbookViewId="0" topLeftCell="A1">
      <selection activeCell="B2" sqref="B2:H2"/>
    </sheetView>
  </sheetViews>
  <sheetFormatPr defaultColWidth="9.140625" defaultRowHeight="12.75"/>
  <cols>
    <col min="1" max="1" width="0.85546875" style="9" customWidth="1"/>
    <col min="2" max="2" width="3.00390625" style="16" customWidth="1"/>
    <col min="3" max="3" width="24.28125" style="16" customWidth="1"/>
    <col min="4" max="4" width="21.421875" style="9" customWidth="1"/>
    <col min="5" max="5" width="9.421875" style="9" customWidth="1"/>
    <col min="6" max="6" width="23.00390625" style="9" customWidth="1"/>
    <col min="7" max="7" width="8.57421875" style="9" customWidth="1"/>
    <col min="8" max="8" width="10.421875" style="9" customWidth="1"/>
    <col min="9" max="9" width="0.85546875" style="9" customWidth="1"/>
    <col min="10" max="10" width="1.8515625" style="195" customWidth="1"/>
    <col min="11" max="11" width="2.140625" style="195" customWidth="1"/>
    <col min="12" max="12" width="24.57421875" style="195" customWidth="1"/>
    <col min="13" max="13" width="46.421875" style="10" customWidth="1"/>
    <col min="14" max="14" width="5.140625" style="156" bestFit="1" customWidth="1"/>
    <col min="15" max="15" width="33.140625" style="9" customWidth="1"/>
    <col min="16" max="16" width="7.8515625" style="9" bestFit="1" customWidth="1"/>
    <col min="17" max="17" width="9.8515625" style="9" bestFit="1" customWidth="1"/>
    <col min="18" max="18" width="24.8515625" style="9" customWidth="1"/>
    <col min="19" max="19" width="12.57421875" style="9" customWidth="1"/>
    <col min="20" max="20" width="6.28125" style="9" customWidth="1"/>
    <col min="21" max="22" width="3.57421875" style="195" customWidth="1"/>
    <col min="23" max="23" width="2.57421875" style="195" customWidth="1"/>
    <col min="24" max="24" width="8.7109375" style="195" bestFit="1" customWidth="1"/>
    <col min="25" max="25" width="26.8515625" style="195" bestFit="1" customWidth="1"/>
    <col min="26" max="26" width="16.140625" style="195" bestFit="1" customWidth="1"/>
    <col min="27" max="27" width="12.421875" style="195" bestFit="1" customWidth="1"/>
    <col min="28" max="28" width="10.7109375" style="195" bestFit="1" customWidth="1"/>
    <col min="29" max="29" width="33.421875" style="43" bestFit="1" customWidth="1"/>
    <col min="30" max="77" width="9.140625" style="195" customWidth="1"/>
    <col min="78" max="16384" width="9.140625" style="9" customWidth="1"/>
  </cols>
  <sheetData>
    <row r="1" spans="1:77" s="8" customFormat="1" ht="4.5" customHeight="1" thickBot="1">
      <c r="A1" s="50"/>
      <c r="B1" s="54"/>
      <c r="C1" s="54"/>
      <c r="D1" s="54"/>
      <c r="E1" s="54"/>
      <c r="F1" s="54"/>
      <c r="G1" s="54"/>
      <c r="H1" s="54"/>
      <c r="I1" s="50"/>
      <c r="J1" s="194"/>
      <c r="K1" s="194"/>
      <c r="L1" s="194"/>
      <c r="M1" s="200"/>
      <c r="N1" s="201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202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</row>
    <row r="2" spans="1:29" ht="36" customHeight="1" thickBot="1">
      <c r="A2" s="47"/>
      <c r="B2" s="298" t="s">
        <v>12</v>
      </c>
      <c r="C2" s="299"/>
      <c r="D2" s="299"/>
      <c r="E2" s="299"/>
      <c r="F2" s="299"/>
      <c r="G2" s="299"/>
      <c r="H2" s="300"/>
      <c r="I2" s="47"/>
      <c r="M2" s="203"/>
      <c r="N2" s="204"/>
      <c r="O2" s="195"/>
      <c r="P2" s="195"/>
      <c r="Q2" s="195"/>
      <c r="R2" s="195"/>
      <c r="S2" s="195"/>
      <c r="T2" s="195"/>
      <c r="AC2" s="205"/>
    </row>
    <row r="3" spans="1:29" ht="4.5" customHeight="1" thickBot="1">
      <c r="A3" s="47"/>
      <c r="B3" s="53"/>
      <c r="C3" s="53"/>
      <c r="D3" s="53"/>
      <c r="E3" s="53"/>
      <c r="F3" s="53"/>
      <c r="G3" s="53"/>
      <c r="H3" s="53"/>
      <c r="I3" s="47"/>
      <c r="M3" s="203"/>
      <c r="N3" s="204"/>
      <c r="O3" s="195"/>
      <c r="P3" s="195"/>
      <c r="Q3" s="195"/>
      <c r="R3" s="195"/>
      <c r="S3" s="195"/>
      <c r="T3" s="195"/>
      <c r="AC3" s="205"/>
    </row>
    <row r="4" spans="1:77" s="11" customFormat="1" ht="24" customHeight="1" thickBot="1">
      <c r="A4" s="48"/>
      <c r="B4" s="309" t="s">
        <v>5</v>
      </c>
      <c r="C4" s="310"/>
      <c r="D4" s="312" t="s">
        <v>127</v>
      </c>
      <c r="E4" s="313"/>
      <c r="F4" s="313"/>
      <c r="G4" s="313"/>
      <c r="H4" s="314"/>
      <c r="I4" s="48"/>
      <c r="J4" s="196"/>
      <c r="K4" s="196"/>
      <c r="L4" s="196"/>
      <c r="M4" s="203"/>
      <c r="N4" s="204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20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</row>
    <row r="5" spans="1:29" ht="4.5" customHeight="1" thickBot="1">
      <c r="A5" s="47"/>
      <c r="B5" s="52"/>
      <c r="C5" s="52"/>
      <c r="D5" s="52"/>
      <c r="E5" s="52"/>
      <c r="F5" s="52"/>
      <c r="G5" s="52"/>
      <c r="H5" s="52"/>
      <c r="I5" s="47"/>
      <c r="M5" s="203"/>
      <c r="N5" s="204"/>
      <c r="O5" s="195"/>
      <c r="P5" s="195"/>
      <c r="Q5" s="195"/>
      <c r="R5" s="195"/>
      <c r="S5" s="195"/>
      <c r="T5" s="195"/>
      <c r="AC5" s="205"/>
    </row>
    <row r="6" spans="1:77" s="11" customFormat="1" ht="26.25" customHeight="1">
      <c r="A6" s="48"/>
      <c r="B6" s="292" t="s">
        <v>51</v>
      </c>
      <c r="C6" s="291"/>
      <c r="D6" s="17" t="s">
        <v>394</v>
      </c>
      <c r="E6" s="59">
        <f>IF(D6="","",VLOOKUP(D6,'ZÁVODY-KATEGORIE'!A3:G30,4,))</f>
        <v>45039</v>
      </c>
      <c r="F6" s="60" t="str">
        <f>IF(D6="","",VLOOKUP(D6,'ZÁVODY-KATEGORIE'!A3:G30,3,))</f>
        <v>VYŠNÝ KELČOV - SVK</v>
      </c>
      <c r="G6" s="282" t="str">
        <f>IF(D6="","",VLOOKUP(D6,'ZÁVODY-KATEGORIE'!A3:G30,5,))</f>
        <v>Vysoká nad Kysucou, Vyšný Kelčov 658</v>
      </c>
      <c r="H6" s="283"/>
      <c r="I6" s="48"/>
      <c r="J6" s="196"/>
      <c r="K6" s="196"/>
      <c r="L6" s="196"/>
      <c r="M6" s="203"/>
      <c r="N6" s="204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20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</row>
    <row r="7" spans="1:77" s="11" customFormat="1" ht="27" customHeight="1" thickBot="1">
      <c r="A7" s="48"/>
      <c r="B7" s="288" t="str">
        <f>IF(D6="","",VLOOKUP(D6,'ZÁVODY-KATEGORIE'!A3:G30,2,))</f>
        <v>ČESKO SLOVENSKÉ GYMNASTICKÉ HRY</v>
      </c>
      <c r="C7" s="289"/>
      <c r="D7" s="286" t="str">
        <f>IF(D6="","",VLOOKUP(D6,'ZÁVODY-KATEGORIE'!A3:G30,6,))</f>
        <v>KLADINA (LAVIČKA) - PROSTNÁ</v>
      </c>
      <c r="E7" s="287"/>
      <c r="F7" s="61" t="s">
        <v>101</v>
      </c>
      <c r="G7" s="284" t="str">
        <f>IF(D6="","",VLOOKUP(D6,'ZÁVODY-KATEGORIE'!A3:G30,7,))</f>
        <v>C-, D+</v>
      </c>
      <c r="H7" s="285"/>
      <c r="I7" s="48"/>
      <c r="J7" s="196"/>
      <c r="K7" s="196"/>
      <c r="L7" s="196"/>
      <c r="M7" s="203"/>
      <c r="N7" s="204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20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</row>
    <row r="8" spans="1:77" s="12" customFormat="1" ht="27" customHeight="1" thickBot="1">
      <c r="A8" s="49"/>
      <c r="B8" s="290" t="s">
        <v>128</v>
      </c>
      <c r="C8" s="291"/>
      <c r="D8" s="311"/>
      <c r="E8" s="311"/>
      <c r="F8" s="62">
        <f>IF(D8="","",VLOOKUP(D8,M11:T501,3,))</f>
      </c>
      <c r="G8" s="62">
        <f>IF(D8="","",VLOOKUP(D8,M11:S501,2,))</f>
      </c>
      <c r="H8" s="65">
        <f>IF(D8="","",VLOOKUP(D8,M11:T501,8,))</f>
      </c>
      <c r="I8" s="49"/>
      <c r="J8" s="197"/>
      <c r="K8" s="197"/>
      <c r="L8" s="197"/>
      <c r="M8" s="208"/>
      <c r="N8" s="204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20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</row>
    <row r="9" spans="1:77" s="12" customFormat="1" ht="28.5" customHeight="1" thickBot="1" thickTop="1">
      <c r="A9" s="49"/>
      <c r="B9" s="57" t="s">
        <v>71</v>
      </c>
      <c r="C9" s="55">
        <f>IF(D8="","",VLOOKUP(D8,M11:T501,6,))</f>
      </c>
      <c r="D9" s="56">
        <f>IF(D8="","",VLOOKUP(D8,M11:S501,7,))</f>
      </c>
      <c r="E9" s="58" t="s">
        <v>67</v>
      </c>
      <c r="F9" s="63">
        <f>IF(D8="","",VLOOKUP(D8,M11:S501,5,))</f>
      </c>
      <c r="G9" s="58" t="s">
        <v>66</v>
      </c>
      <c r="H9" s="64">
        <f>IF(D8="","",VLOOKUP(D8,M11:S501,4,))</f>
      </c>
      <c r="I9" s="49"/>
      <c r="J9" s="197"/>
      <c r="K9" s="197"/>
      <c r="L9" s="197"/>
      <c r="M9" s="245" t="s">
        <v>53</v>
      </c>
      <c r="N9" s="246" t="s">
        <v>61</v>
      </c>
      <c r="O9" s="247" t="s">
        <v>58</v>
      </c>
      <c r="P9" s="247" t="s">
        <v>55</v>
      </c>
      <c r="Q9" s="247" t="s">
        <v>21</v>
      </c>
      <c r="R9" s="247" t="s">
        <v>56</v>
      </c>
      <c r="S9" s="248" t="s">
        <v>57</v>
      </c>
      <c r="T9" s="269" t="s">
        <v>68</v>
      </c>
      <c r="U9" s="197"/>
      <c r="V9" s="197"/>
      <c r="W9" s="197"/>
      <c r="X9" s="197"/>
      <c r="Y9" s="197"/>
      <c r="Z9" s="197"/>
      <c r="AA9" s="197"/>
      <c r="AB9" s="197"/>
      <c r="AC9" s="20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</row>
    <row r="10" spans="1:29" ht="4.5" customHeight="1" thickBot="1">
      <c r="A10" s="47"/>
      <c r="B10" s="52"/>
      <c r="C10" s="52"/>
      <c r="D10" s="52"/>
      <c r="E10" s="52"/>
      <c r="F10" s="52"/>
      <c r="G10" s="52"/>
      <c r="H10" s="52"/>
      <c r="I10" s="47"/>
      <c r="M10" s="249"/>
      <c r="N10" s="250"/>
      <c r="O10" s="251"/>
      <c r="P10" s="251"/>
      <c r="Q10" s="251"/>
      <c r="R10" s="251"/>
      <c r="S10" s="251"/>
      <c r="T10" s="252"/>
      <c r="AC10" s="205"/>
    </row>
    <row r="11" spans="1:77" s="12" customFormat="1" ht="24" customHeight="1" thickBot="1" thickTop="1">
      <c r="A11" s="49"/>
      <c r="B11" s="280" t="s">
        <v>9</v>
      </c>
      <c r="C11" s="281"/>
      <c r="D11" s="281"/>
      <c r="E11" s="68"/>
      <c r="F11" s="66"/>
      <c r="G11" s="94" t="s">
        <v>100</v>
      </c>
      <c r="H11" s="93" t="s">
        <v>7</v>
      </c>
      <c r="I11" s="49"/>
      <c r="J11" s="197"/>
      <c r="K11" s="197"/>
      <c r="L11" s="13" t="s">
        <v>52</v>
      </c>
      <c r="M11" s="18"/>
      <c r="N11" s="157"/>
      <c r="O11" s="19"/>
      <c r="P11" s="19"/>
      <c r="Q11" s="19"/>
      <c r="R11" s="154"/>
      <c r="S11" s="19"/>
      <c r="T11" s="20"/>
      <c r="U11" s="197"/>
      <c r="V11" s="197"/>
      <c r="W11" s="197"/>
      <c r="X11" s="253" t="s">
        <v>75</v>
      </c>
      <c r="Y11" s="254" t="s">
        <v>78</v>
      </c>
      <c r="Z11" s="254" t="s">
        <v>8</v>
      </c>
      <c r="AA11" s="254" t="s">
        <v>91</v>
      </c>
      <c r="AB11" s="255" t="s">
        <v>96</v>
      </c>
      <c r="AC11" s="256" t="s">
        <v>112</v>
      </c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</row>
    <row r="12" spans="1:77" s="12" customFormat="1" ht="18" customHeight="1">
      <c r="A12" s="49"/>
      <c r="B12" s="69"/>
      <c r="C12" s="70" t="s">
        <v>104</v>
      </c>
      <c r="D12" s="71">
        <f>SUM('PŘIHLÁŠKA - B - ZÁVODNCE'!O12:O46)</f>
        <v>0</v>
      </c>
      <c r="E12" s="72" t="s">
        <v>14</v>
      </c>
      <c r="F12" s="73" t="s">
        <v>14</v>
      </c>
      <c r="G12" s="74">
        <f>'ZÁVODY-KATEGORIE'!I3</f>
        <v>1</v>
      </c>
      <c r="H12" s="75">
        <f>'PŘIHLÁŠKA - B - ZÁVODNCE'!V48</f>
        <v>0</v>
      </c>
      <c r="I12" s="49"/>
      <c r="J12" s="197"/>
      <c r="K12" s="197"/>
      <c r="L12" s="197"/>
      <c r="M12" s="232" t="s">
        <v>249</v>
      </c>
      <c r="N12" s="233" t="s">
        <v>63</v>
      </c>
      <c r="O12" s="234" t="s">
        <v>250</v>
      </c>
      <c r="P12" s="234" t="s">
        <v>251</v>
      </c>
      <c r="Q12" s="234"/>
      <c r="R12" s="235" t="s">
        <v>252</v>
      </c>
      <c r="S12" s="234" t="s">
        <v>253</v>
      </c>
      <c r="T12" s="236" t="s">
        <v>70</v>
      </c>
      <c r="U12" s="197"/>
      <c r="V12" s="197"/>
      <c r="W12" s="197"/>
      <c r="X12" s="237" t="s">
        <v>62</v>
      </c>
      <c r="Y12" s="238" t="s">
        <v>79</v>
      </c>
      <c r="Z12" s="238" t="s">
        <v>81</v>
      </c>
      <c r="AA12" s="238" t="s">
        <v>92</v>
      </c>
      <c r="AB12" s="239" t="s">
        <v>19</v>
      </c>
      <c r="AC12" s="240" t="str">
        <f>'ZÁVODY-KATEGORIE'!A3</f>
        <v>DVOJBOJ</v>
      </c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</row>
    <row r="13" spans="1:77" s="12" customFormat="1" ht="18" customHeight="1">
      <c r="A13" s="49"/>
      <c r="B13" s="76"/>
      <c r="C13" s="77" t="s">
        <v>108</v>
      </c>
      <c r="D13" s="78">
        <f>SUM('PŘIHLÁŠKA - B - ZÁVODNCE'!M12:M46)</f>
        <v>0</v>
      </c>
      <c r="E13" s="79" t="s">
        <v>14</v>
      </c>
      <c r="F13" s="80" t="s">
        <v>14</v>
      </c>
      <c r="G13" s="81">
        <f>'ZÁVODY-KATEGORIE'!I4</f>
        <v>2</v>
      </c>
      <c r="H13" s="82">
        <f>'PŘIHLÁŠKA - B - ZÁVODNCE'!W48</f>
        <v>0</v>
      </c>
      <c r="I13" s="49"/>
      <c r="J13" s="197"/>
      <c r="K13" s="197"/>
      <c r="L13" s="197"/>
      <c r="M13" s="232" t="s">
        <v>221</v>
      </c>
      <c r="N13" s="233" t="s">
        <v>63</v>
      </c>
      <c r="O13" s="234" t="s">
        <v>152</v>
      </c>
      <c r="P13" s="234" t="s">
        <v>223</v>
      </c>
      <c r="Q13" s="234" t="s">
        <v>224</v>
      </c>
      <c r="R13" s="235" t="s">
        <v>153</v>
      </c>
      <c r="S13" s="234" t="s">
        <v>154</v>
      </c>
      <c r="T13" s="236" t="s">
        <v>70</v>
      </c>
      <c r="U13" s="197"/>
      <c r="V13" s="197"/>
      <c r="W13" s="197"/>
      <c r="X13" s="237" t="s">
        <v>63</v>
      </c>
      <c r="Y13" s="238" t="s">
        <v>80</v>
      </c>
      <c r="Z13" s="238" t="s">
        <v>82</v>
      </c>
      <c r="AA13" s="238" t="s">
        <v>93</v>
      </c>
      <c r="AB13" s="239" t="s">
        <v>4</v>
      </c>
      <c r="AC13" s="240" t="str">
        <f>'ZÁVODY-KATEGORIE'!A4</f>
        <v>GYMNASTICKÉ HRY</v>
      </c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</row>
    <row r="14" spans="1:77" s="12" customFormat="1" ht="18" customHeight="1">
      <c r="A14" s="49"/>
      <c r="B14" s="76"/>
      <c r="C14" s="77" t="s">
        <v>105</v>
      </c>
      <c r="D14" s="83">
        <f>SUM(J29:J33)</f>
        <v>0</v>
      </c>
      <c r="E14" s="79" t="s">
        <v>14</v>
      </c>
      <c r="F14" s="80" t="s">
        <v>14</v>
      </c>
      <c r="G14" s="81">
        <f>'ZÁVODY-KATEGORIE'!I5</f>
        <v>3</v>
      </c>
      <c r="H14" s="82">
        <f>'PŘIHLÁŠKA - B - ZÁVODNCE'!X48</f>
        <v>0</v>
      </c>
      <c r="I14" s="49"/>
      <c r="J14" s="197"/>
      <c r="K14" s="197"/>
      <c r="L14" s="197"/>
      <c r="M14" s="232" t="s">
        <v>183</v>
      </c>
      <c r="N14" s="233" t="s">
        <v>62</v>
      </c>
      <c r="O14" s="234" t="s">
        <v>232</v>
      </c>
      <c r="P14" s="234" t="s">
        <v>185</v>
      </c>
      <c r="Q14" s="234" t="s">
        <v>184</v>
      </c>
      <c r="R14" s="235" t="s">
        <v>186</v>
      </c>
      <c r="S14" s="234" t="s">
        <v>187</v>
      </c>
      <c r="T14" s="236" t="s">
        <v>69</v>
      </c>
      <c r="U14" s="197"/>
      <c r="V14" s="197"/>
      <c r="W14" s="197"/>
      <c r="X14" s="237" t="s">
        <v>10</v>
      </c>
      <c r="Y14" s="238"/>
      <c r="Z14" s="238" t="s">
        <v>83</v>
      </c>
      <c r="AA14" s="238" t="s">
        <v>94</v>
      </c>
      <c r="AB14" s="239"/>
      <c r="AC14" s="240" t="str">
        <f>'ZÁVODY-KATEGORIE'!A5</f>
        <v>JARNÍ DVOJBOJ</v>
      </c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</row>
    <row r="15" spans="1:77" s="12" customFormat="1" ht="18" customHeight="1">
      <c r="A15" s="49"/>
      <c r="B15" s="76"/>
      <c r="C15" s="77" t="s">
        <v>106</v>
      </c>
      <c r="D15" s="83">
        <f>SUM(J37:J39)</f>
        <v>0</v>
      </c>
      <c r="E15" s="79" t="s">
        <v>14</v>
      </c>
      <c r="F15" s="80" t="s">
        <v>14</v>
      </c>
      <c r="G15" s="81">
        <f>'ZÁVODY-KATEGORIE'!I6</f>
        <v>4</v>
      </c>
      <c r="H15" s="82">
        <f>'PŘIHLÁŠKA - B - ZÁVODNCE'!Y48</f>
        <v>0</v>
      </c>
      <c r="I15" s="49"/>
      <c r="J15" s="197"/>
      <c r="K15" s="197"/>
      <c r="L15" s="197"/>
      <c r="M15" s="232" t="s">
        <v>222</v>
      </c>
      <c r="N15" s="233" t="s">
        <v>62</v>
      </c>
      <c r="O15" s="234" t="s">
        <v>120</v>
      </c>
      <c r="P15" s="234" t="s">
        <v>114</v>
      </c>
      <c r="Q15" s="234" t="s">
        <v>115</v>
      </c>
      <c r="R15" s="235" t="s">
        <v>116</v>
      </c>
      <c r="S15" s="234" t="s">
        <v>117</v>
      </c>
      <c r="T15" s="236" t="s">
        <v>69</v>
      </c>
      <c r="U15" s="197"/>
      <c r="V15" s="197"/>
      <c r="W15" s="197"/>
      <c r="X15" s="237" t="s">
        <v>76</v>
      </c>
      <c r="Y15" s="238"/>
      <c r="Z15" s="238" t="s">
        <v>388</v>
      </c>
      <c r="AA15" s="238" t="s">
        <v>95</v>
      </c>
      <c r="AB15" s="239"/>
      <c r="AC15" s="240" t="str">
        <f>'ZÁVODY-KATEGORIE'!A6</f>
        <v>KELČOVSKÝ DVOJBOJ</v>
      </c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</row>
    <row r="16" spans="1:77" s="12" customFormat="1" ht="18" customHeight="1">
      <c r="A16" s="49"/>
      <c r="B16" s="76"/>
      <c r="C16" s="77" t="s">
        <v>107</v>
      </c>
      <c r="D16" s="83">
        <f>SUM(K29:K39)</f>
        <v>0</v>
      </c>
      <c r="E16" s="79" t="s">
        <v>14</v>
      </c>
      <c r="F16" s="80" t="s">
        <v>14</v>
      </c>
      <c r="G16" s="81">
        <f>'ZÁVODY-KATEGORIE'!I7</f>
        <v>5</v>
      </c>
      <c r="H16" s="82">
        <f>'PŘIHLÁŠKA - B - ZÁVODNCE'!Z48</f>
        <v>0</v>
      </c>
      <c r="I16" s="49"/>
      <c r="J16" s="197"/>
      <c r="K16" s="197"/>
      <c r="L16" s="197"/>
      <c r="M16" s="232" t="s">
        <v>336</v>
      </c>
      <c r="N16" s="233" t="s">
        <v>62</v>
      </c>
      <c r="O16" s="234" t="s">
        <v>337</v>
      </c>
      <c r="P16" s="234" t="s">
        <v>382</v>
      </c>
      <c r="Q16" s="234"/>
      <c r="R16" s="270" t="s">
        <v>338</v>
      </c>
      <c r="S16" s="234" t="s">
        <v>339</v>
      </c>
      <c r="T16" s="236"/>
      <c r="U16" s="197"/>
      <c r="V16" s="197"/>
      <c r="W16" s="197"/>
      <c r="X16" s="237" t="s">
        <v>77</v>
      </c>
      <c r="Y16" s="238"/>
      <c r="Z16" s="238" t="s">
        <v>84</v>
      </c>
      <c r="AA16" s="238"/>
      <c r="AB16" s="239"/>
      <c r="AC16" s="240" t="str">
        <f>'ZÁVODY-KATEGORIE'!A7</f>
        <v>MIKULÁŠSKY ZÁVOD</v>
      </c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</row>
    <row r="17" spans="1:77" s="12" customFormat="1" ht="18" customHeight="1">
      <c r="A17" s="49"/>
      <c r="B17" s="76"/>
      <c r="C17" s="77" t="s">
        <v>109</v>
      </c>
      <c r="D17" s="83">
        <f>SUM('PŘIHLÁŠKA - B - ZÁVODNCE'!N12:N46)</f>
        <v>0</v>
      </c>
      <c r="E17" s="79" t="s">
        <v>14</v>
      </c>
      <c r="F17" s="80" t="s">
        <v>14</v>
      </c>
      <c r="G17" s="81">
        <f>'ZÁVODY-KATEGORIE'!I8</f>
        <v>6</v>
      </c>
      <c r="H17" s="82">
        <f>'PŘIHLÁŠKA - B - ZÁVODNCE'!AA48</f>
        <v>0</v>
      </c>
      <c r="I17" s="49"/>
      <c r="J17" s="197"/>
      <c r="K17" s="197"/>
      <c r="L17" s="197"/>
      <c r="M17" s="232" t="s">
        <v>211</v>
      </c>
      <c r="N17" s="233" t="s">
        <v>62</v>
      </c>
      <c r="O17" s="234" t="s">
        <v>202</v>
      </c>
      <c r="P17" s="234" t="s">
        <v>264</v>
      </c>
      <c r="Q17" s="234"/>
      <c r="R17" s="235" t="s">
        <v>212</v>
      </c>
      <c r="S17" s="234" t="s">
        <v>174</v>
      </c>
      <c r="T17" s="236" t="s">
        <v>278</v>
      </c>
      <c r="U17" s="197"/>
      <c r="V17" s="197"/>
      <c r="W17" s="197"/>
      <c r="X17" s="237"/>
      <c r="Y17" s="238"/>
      <c r="Z17" s="238" t="s">
        <v>85</v>
      </c>
      <c r="AA17" s="238"/>
      <c r="AB17" s="239"/>
      <c r="AC17" s="240" t="str">
        <f>'ZÁVODY-KATEGORIE'!A8</f>
        <v>MP MÁJOVÝ ZÁVOD</v>
      </c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</row>
    <row r="18" spans="1:77" s="12" customFormat="1" ht="18" customHeight="1">
      <c r="A18" s="49"/>
      <c r="B18" s="76"/>
      <c r="C18" s="67" t="s">
        <v>129</v>
      </c>
      <c r="D18" s="83">
        <f>D12-D17</f>
        <v>0</v>
      </c>
      <c r="E18" s="79" t="s">
        <v>14</v>
      </c>
      <c r="F18" s="80" t="s">
        <v>14</v>
      </c>
      <c r="G18" s="81">
        <f>'ZÁVODY-KATEGORIE'!I9</f>
        <v>7</v>
      </c>
      <c r="H18" s="82">
        <f>'PŘIHLÁŠKA - B - ZÁVODNCE'!AB48</f>
        <v>0</v>
      </c>
      <c r="I18" s="49"/>
      <c r="J18" s="197"/>
      <c r="K18" s="197"/>
      <c r="L18" s="197"/>
      <c r="M18" s="232" t="s">
        <v>355</v>
      </c>
      <c r="N18" s="233" t="s">
        <v>62</v>
      </c>
      <c r="O18" s="234" t="s">
        <v>357</v>
      </c>
      <c r="P18" s="234" t="s">
        <v>356</v>
      </c>
      <c r="Q18" s="234"/>
      <c r="R18" s="270" t="s">
        <v>358</v>
      </c>
      <c r="S18" s="234" t="s">
        <v>359</v>
      </c>
      <c r="T18" s="236"/>
      <c r="U18" s="197"/>
      <c r="V18" s="197"/>
      <c r="W18" s="197"/>
      <c r="X18" s="237"/>
      <c r="Y18" s="238"/>
      <c r="Z18" s="238" t="s">
        <v>86</v>
      </c>
      <c r="AA18" s="238"/>
      <c r="AB18" s="239"/>
      <c r="AC18" s="240" t="str">
        <f>'ZÁVODY-KATEGORIE'!A9</f>
        <v>MP MEMORIÁL BRAŽINY</v>
      </c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</row>
    <row r="19" spans="1:77" s="12" customFormat="1" ht="18" customHeight="1">
      <c r="A19" s="49"/>
      <c r="B19" s="76"/>
      <c r="C19" s="84" t="s">
        <v>14</v>
      </c>
      <c r="D19" s="85" t="s">
        <v>14</v>
      </c>
      <c r="E19" s="79" t="s">
        <v>14</v>
      </c>
      <c r="F19" s="80" t="s">
        <v>14</v>
      </c>
      <c r="G19" s="81">
        <f>'ZÁVODY-KATEGORIE'!I10</f>
        <v>8</v>
      </c>
      <c r="H19" s="82">
        <f>'PŘIHLÁŠKA - B - ZÁVODNCE'!AC48</f>
        <v>0</v>
      </c>
      <c r="I19" s="49"/>
      <c r="J19" s="197"/>
      <c r="K19" s="197"/>
      <c r="L19" s="197"/>
      <c r="M19" s="232" t="s">
        <v>254</v>
      </c>
      <c r="N19" s="233" t="s">
        <v>63</v>
      </c>
      <c r="O19" s="234" t="s">
        <v>268</v>
      </c>
      <c r="P19" s="234" t="s">
        <v>255</v>
      </c>
      <c r="Q19" s="234" t="s">
        <v>256</v>
      </c>
      <c r="R19" s="235" t="s">
        <v>257</v>
      </c>
      <c r="S19" s="234" t="s">
        <v>258</v>
      </c>
      <c r="T19" s="236" t="s">
        <v>70</v>
      </c>
      <c r="U19" s="197"/>
      <c r="V19" s="197"/>
      <c r="W19" s="197"/>
      <c r="X19" s="237"/>
      <c r="Y19" s="238"/>
      <c r="Z19" s="238" t="s">
        <v>89</v>
      </c>
      <c r="AA19" s="238"/>
      <c r="AB19" s="239"/>
      <c r="AC19" s="240" t="str">
        <f>'ZÁVODY-KATEGORIE'!A10</f>
        <v>MP O VALAŠSKÝ FRGÁL</v>
      </c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</row>
    <row r="20" spans="1:77" s="12" customFormat="1" ht="18" customHeight="1">
      <c r="A20" s="49"/>
      <c r="B20" s="76"/>
      <c r="C20" s="84" t="s">
        <v>14</v>
      </c>
      <c r="D20" s="85" t="s">
        <v>14</v>
      </c>
      <c r="E20" s="79" t="s">
        <v>14</v>
      </c>
      <c r="F20" s="80" t="s">
        <v>14</v>
      </c>
      <c r="G20" s="81">
        <f>'ZÁVODY-KATEGORIE'!I11</f>
        <v>9</v>
      </c>
      <c r="H20" s="82">
        <f>'PŘIHLÁŠKA - B - ZÁVODNCE'!AD48</f>
        <v>0</v>
      </c>
      <c r="I20" s="49"/>
      <c r="J20" s="197"/>
      <c r="K20" s="197"/>
      <c r="L20" s="197"/>
      <c r="M20" s="232" t="s">
        <v>113</v>
      </c>
      <c r="N20" s="233" t="s">
        <v>63</v>
      </c>
      <c r="O20" s="234" t="s">
        <v>199</v>
      </c>
      <c r="P20" s="234" t="s">
        <v>72</v>
      </c>
      <c r="Q20" s="234" t="s">
        <v>73</v>
      </c>
      <c r="R20" s="235" t="s">
        <v>64</v>
      </c>
      <c r="S20" s="234" t="s">
        <v>65</v>
      </c>
      <c r="T20" s="236" t="s">
        <v>70</v>
      </c>
      <c r="U20" s="197"/>
      <c r="V20" s="197"/>
      <c r="W20" s="197"/>
      <c r="X20" s="237"/>
      <c r="Y20" s="238"/>
      <c r="Z20" s="238" t="s">
        <v>90</v>
      </c>
      <c r="AA20" s="238"/>
      <c r="AB20" s="239"/>
      <c r="AC20" s="240" t="str">
        <f>'ZÁVODY-KATEGORIE'!A11</f>
        <v>MP UHERSKÝ OSTROH</v>
      </c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</row>
    <row r="21" spans="1:77" s="12" customFormat="1" ht="18" customHeight="1">
      <c r="A21" s="49"/>
      <c r="B21" s="76"/>
      <c r="C21" s="84" t="s">
        <v>14</v>
      </c>
      <c r="D21" s="85" t="s">
        <v>14</v>
      </c>
      <c r="E21" s="79" t="s">
        <v>14</v>
      </c>
      <c r="F21" s="80" t="s">
        <v>14</v>
      </c>
      <c r="G21" s="81">
        <f>'ZÁVODY-KATEGORIE'!I12</f>
        <v>10</v>
      </c>
      <c r="H21" s="82">
        <f>'PŘIHLÁŠKA - B - ZÁVODNCE'!AE48</f>
        <v>0</v>
      </c>
      <c r="I21" s="49"/>
      <c r="J21" s="197"/>
      <c r="K21" s="197"/>
      <c r="L21" s="197"/>
      <c r="M21" s="232" t="s">
        <v>132</v>
      </c>
      <c r="N21" s="233" t="s">
        <v>62</v>
      </c>
      <c r="O21" s="234" t="s">
        <v>193</v>
      </c>
      <c r="P21" s="234" t="s">
        <v>133</v>
      </c>
      <c r="Q21" s="234"/>
      <c r="R21" s="235" t="s">
        <v>134</v>
      </c>
      <c r="S21" s="234" t="s">
        <v>135</v>
      </c>
      <c r="T21" s="236" t="s">
        <v>69</v>
      </c>
      <c r="U21" s="197"/>
      <c r="V21" s="197"/>
      <c r="W21" s="197"/>
      <c r="X21" s="237"/>
      <c r="Y21" s="238"/>
      <c r="Z21" s="238" t="s">
        <v>88</v>
      </c>
      <c r="AA21" s="238"/>
      <c r="AB21" s="239"/>
      <c r="AC21" s="240" t="str">
        <f>'ZÁVODY-KATEGORIE'!A12</f>
        <v>MP VSETÍNSKÁ KLADINA</v>
      </c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</row>
    <row r="22" spans="1:77" s="12" customFormat="1" ht="18" customHeight="1">
      <c r="A22" s="49"/>
      <c r="B22" s="76"/>
      <c r="C22" s="84" t="s">
        <v>14</v>
      </c>
      <c r="D22" s="85" t="s">
        <v>14</v>
      </c>
      <c r="E22" s="79" t="s">
        <v>14</v>
      </c>
      <c r="F22" s="80" t="s">
        <v>14</v>
      </c>
      <c r="G22" s="81">
        <f>'ZÁVODY-KATEGORIE'!I13</f>
        <v>11</v>
      </c>
      <c r="H22" s="82">
        <f>'PŘIHLÁŠKA - B - ZÁVODNCE'!AF48</f>
        <v>0</v>
      </c>
      <c r="I22" s="49"/>
      <c r="J22" s="197"/>
      <c r="K22" s="197"/>
      <c r="L22" s="197"/>
      <c r="M22" s="232" t="s">
        <v>367</v>
      </c>
      <c r="N22" s="233" t="s">
        <v>62</v>
      </c>
      <c r="O22" s="234" t="s">
        <v>302</v>
      </c>
      <c r="P22" s="234" t="s">
        <v>368</v>
      </c>
      <c r="Q22" s="234"/>
      <c r="R22" s="270" t="s">
        <v>304</v>
      </c>
      <c r="S22" s="234" t="s">
        <v>303</v>
      </c>
      <c r="T22" s="236"/>
      <c r="U22" s="197"/>
      <c r="V22" s="197"/>
      <c r="W22" s="197"/>
      <c r="X22" s="237"/>
      <c r="Y22" s="238"/>
      <c r="Z22" s="238" t="s">
        <v>87</v>
      </c>
      <c r="AA22" s="238"/>
      <c r="AB22" s="239"/>
      <c r="AC22" s="240" t="str">
        <f>'ZÁVODY-KATEGORIE'!A13</f>
        <v>MP ZLÍN</v>
      </c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</row>
    <row r="23" spans="1:77" s="12" customFormat="1" ht="18" customHeight="1">
      <c r="A23" s="49"/>
      <c r="B23" s="76"/>
      <c r="C23" s="84" t="s">
        <v>14</v>
      </c>
      <c r="D23" s="85" t="s">
        <v>14</v>
      </c>
      <c r="E23" s="79" t="s">
        <v>14</v>
      </c>
      <c r="F23" s="80" t="s">
        <v>14</v>
      </c>
      <c r="G23" s="81">
        <f>'ZÁVODY-KATEGORIE'!I14</f>
        <v>12</v>
      </c>
      <c r="H23" s="82">
        <f>'PŘIHLÁŠKA - B - ZÁVODNCE'!AG48</f>
        <v>0</v>
      </c>
      <c r="I23" s="49"/>
      <c r="J23" s="197"/>
      <c r="K23" s="197"/>
      <c r="L23" s="197"/>
      <c r="M23" s="232" t="s">
        <v>158</v>
      </c>
      <c r="N23" s="233" t="s">
        <v>63</v>
      </c>
      <c r="O23" s="234" t="s">
        <v>197</v>
      </c>
      <c r="P23" s="234" t="s">
        <v>217</v>
      </c>
      <c r="Q23" s="234"/>
      <c r="R23" s="235" t="s">
        <v>159</v>
      </c>
      <c r="S23" s="234" t="s">
        <v>205</v>
      </c>
      <c r="T23" s="236" t="s">
        <v>70</v>
      </c>
      <c r="U23" s="197"/>
      <c r="V23" s="197"/>
      <c r="W23" s="197"/>
      <c r="X23" s="237"/>
      <c r="Y23" s="238"/>
      <c r="Z23" s="238"/>
      <c r="AA23" s="238"/>
      <c r="AB23" s="239"/>
      <c r="AC23" s="240" t="str">
        <f>'ZÁVODY-KATEGORIE'!A14</f>
        <v>ROŽNOVSKÁ PROSTNÁ</v>
      </c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</row>
    <row r="24" spans="1:77" s="12" customFormat="1" ht="18" customHeight="1">
      <c r="A24" s="49"/>
      <c r="B24" s="76"/>
      <c r="C24" s="84" t="s">
        <v>14</v>
      </c>
      <c r="D24" s="85" t="s">
        <v>14</v>
      </c>
      <c r="E24" s="79" t="s">
        <v>14</v>
      </c>
      <c r="F24" s="80" t="s">
        <v>14</v>
      </c>
      <c r="G24" s="81">
        <f>'ZÁVODY-KATEGORIE'!I15</f>
        <v>13</v>
      </c>
      <c r="H24" s="82">
        <f>'PŘIHLÁŠKA - B - ZÁVODNCE'!AH48</f>
        <v>0</v>
      </c>
      <c r="I24" s="49"/>
      <c r="J24" s="197"/>
      <c r="K24" s="197"/>
      <c r="L24" s="197"/>
      <c r="M24" s="232" t="s">
        <v>147</v>
      </c>
      <c r="N24" s="233" t="s">
        <v>63</v>
      </c>
      <c r="O24" s="234" t="s">
        <v>215</v>
      </c>
      <c r="P24" s="234" t="s">
        <v>149</v>
      </c>
      <c r="Q24" s="234" t="s">
        <v>148</v>
      </c>
      <c r="R24" s="235" t="s">
        <v>150</v>
      </c>
      <c r="S24" s="234" t="s">
        <v>151</v>
      </c>
      <c r="T24" s="236" t="s">
        <v>70</v>
      </c>
      <c r="U24" s="197"/>
      <c r="V24" s="197"/>
      <c r="W24" s="197"/>
      <c r="X24" s="237"/>
      <c r="Y24" s="238"/>
      <c r="Z24" s="238"/>
      <c r="AA24" s="238"/>
      <c r="AB24" s="239"/>
      <c r="AC24" s="240" t="str">
        <f>'ZÁVODY-KATEGORIE'!A15</f>
        <v>VALAŠSKÝ DVOJBOJ</v>
      </c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</row>
    <row r="25" spans="1:77" s="12" customFormat="1" ht="18" customHeight="1" thickBot="1">
      <c r="A25" s="49"/>
      <c r="B25" s="86"/>
      <c r="C25" s="87" t="s">
        <v>14</v>
      </c>
      <c r="D25" s="88" t="s">
        <v>14</v>
      </c>
      <c r="E25" s="89" t="s">
        <v>14</v>
      </c>
      <c r="F25" s="90" t="s">
        <v>14</v>
      </c>
      <c r="G25" s="91">
        <f>'ZÁVODY-KATEGORIE'!I16</f>
        <v>14</v>
      </c>
      <c r="H25" s="92">
        <f>'PŘIHLÁŠKA - B - ZÁVODNCE'!AI48</f>
        <v>0</v>
      </c>
      <c r="I25" s="49"/>
      <c r="J25" s="197"/>
      <c r="K25" s="197"/>
      <c r="L25" s="197"/>
      <c r="M25" s="232" t="s">
        <v>383</v>
      </c>
      <c r="N25" s="233" t="s">
        <v>62</v>
      </c>
      <c r="O25" s="234" t="s">
        <v>340</v>
      </c>
      <c r="P25" s="234" t="s">
        <v>384</v>
      </c>
      <c r="Q25" s="234"/>
      <c r="R25" s="270" t="s">
        <v>341</v>
      </c>
      <c r="S25" s="234" t="s">
        <v>342</v>
      </c>
      <c r="T25" s="236"/>
      <c r="U25" s="197"/>
      <c r="V25" s="197"/>
      <c r="W25" s="197"/>
      <c r="X25" s="241"/>
      <c r="Y25" s="242"/>
      <c r="Z25" s="242"/>
      <c r="AA25" s="242"/>
      <c r="AB25" s="243"/>
      <c r="AC25" s="240" t="str">
        <f>'ZÁVODY-KATEGORIE'!A16</f>
        <v>VČELÍNSKÝ DVOJBOJ</v>
      </c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</row>
    <row r="26" spans="1:29" ht="4.5" customHeight="1" thickBot="1">
      <c r="A26" s="47"/>
      <c r="B26" s="52"/>
      <c r="C26" s="52"/>
      <c r="D26" s="52"/>
      <c r="E26" s="52"/>
      <c r="F26" s="52"/>
      <c r="G26" s="52"/>
      <c r="H26" s="52"/>
      <c r="I26" s="47"/>
      <c r="M26" s="232"/>
      <c r="N26" s="233"/>
      <c r="O26" s="234"/>
      <c r="P26" s="234"/>
      <c r="Q26" s="234"/>
      <c r="R26" s="235"/>
      <c r="S26" s="234"/>
      <c r="T26" s="236"/>
      <c r="AC26" s="240" t="str">
        <f>'ZÁVODY-KATEGORIE'!A17</f>
        <v>VELKONOČNÍ ZÁVOD</v>
      </c>
    </row>
    <row r="27" spans="1:77" s="12" customFormat="1" ht="21" customHeight="1" thickBot="1">
      <c r="A27" s="49"/>
      <c r="B27" s="301" t="s">
        <v>15</v>
      </c>
      <c r="C27" s="302"/>
      <c r="D27" s="302"/>
      <c r="E27" s="302"/>
      <c r="F27" s="302"/>
      <c r="G27" s="302"/>
      <c r="H27" s="303"/>
      <c r="I27" s="49"/>
      <c r="J27" s="197"/>
      <c r="K27" s="197"/>
      <c r="L27" s="197"/>
      <c r="M27" s="232" t="s">
        <v>225</v>
      </c>
      <c r="N27" s="233" t="s">
        <v>63</v>
      </c>
      <c r="O27" s="234" t="s">
        <v>201</v>
      </c>
      <c r="P27" s="234" t="s">
        <v>165</v>
      </c>
      <c r="Q27" s="234" t="s">
        <v>226</v>
      </c>
      <c r="R27" s="235" t="s">
        <v>166</v>
      </c>
      <c r="S27" s="234" t="s">
        <v>188</v>
      </c>
      <c r="T27" s="236" t="s">
        <v>70</v>
      </c>
      <c r="U27" s="197"/>
      <c r="V27" s="197"/>
      <c r="W27" s="197"/>
      <c r="X27" s="197"/>
      <c r="Y27" s="197"/>
      <c r="Z27" s="197"/>
      <c r="AA27" s="197"/>
      <c r="AB27" s="197"/>
      <c r="AC27" s="240">
        <f>'ZÁVODY-KATEGORIE'!A18</f>
        <v>0</v>
      </c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</row>
    <row r="28" spans="1:77" s="12" customFormat="1" ht="24" customHeight="1" thickBot="1">
      <c r="A28" s="49"/>
      <c r="B28" s="96" t="s">
        <v>20</v>
      </c>
      <c r="C28" s="95" t="s">
        <v>0</v>
      </c>
      <c r="D28" s="95" t="s">
        <v>1</v>
      </c>
      <c r="E28" s="95" t="s">
        <v>97</v>
      </c>
      <c r="F28" s="95" t="s">
        <v>8</v>
      </c>
      <c r="G28" s="95" t="s">
        <v>98</v>
      </c>
      <c r="H28" s="97" t="s">
        <v>2</v>
      </c>
      <c r="I28" s="49"/>
      <c r="J28" s="197"/>
      <c r="K28" s="197"/>
      <c r="L28" s="197"/>
      <c r="M28" s="232" t="s">
        <v>374</v>
      </c>
      <c r="N28" s="233" t="s">
        <v>62</v>
      </c>
      <c r="O28" s="234" t="s">
        <v>375</v>
      </c>
      <c r="P28" s="234" t="s">
        <v>371</v>
      </c>
      <c r="Q28" s="234"/>
      <c r="R28" s="270" t="s">
        <v>373</v>
      </c>
      <c r="S28" s="234" t="s">
        <v>372</v>
      </c>
      <c r="T28" s="236"/>
      <c r="U28" s="197"/>
      <c r="V28" s="197"/>
      <c r="W28" s="197"/>
      <c r="X28" s="197"/>
      <c r="Y28" s="197"/>
      <c r="Z28" s="197"/>
      <c r="AA28" s="197"/>
      <c r="AB28" s="197"/>
      <c r="AC28" s="240">
        <f>'ZÁVODY-KATEGORIE'!A19</f>
        <v>0</v>
      </c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</row>
    <row r="29" spans="1:77" s="12" customFormat="1" ht="18" customHeight="1">
      <c r="A29" s="49"/>
      <c r="B29" s="98">
        <v>1</v>
      </c>
      <c r="C29" s="21"/>
      <c r="D29" s="21"/>
      <c r="E29" s="22"/>
      <c r="F29" s="23"/>
      <c r="G29" s="24"/>
      <c r="H29" s="25"/>
      <c r="I29" s="49"/>
      <c r="J29" s="198">
        <f>IF(C29="","",1)</f>
      </c>
      <c r="K29" s="198">
        <f>IF(C29="","",IF(H29="ANO",1,""))</f>
      </c>
      <c r="L29" s="197"/>
      <c r="M29" s="232" t="s">
        <v>300</v>
      </c>
      <c r="N29" s="233" t="s">
        <v>62</v>
      </c>
      <c r="O29" s="234" t="s">
        <v>309</v>
      </c>
      <c r="P29" s="234" t="s">
        <v>365</v>
      </c>
      <c r="Q29" s="234"/>
      <c r="R29" s="270" t="s">
        <v>310</v>
      </c>
      <c r="S29" s="234" t="s">
        <v>311</v>
      </c>
      <c r="T29" s="236"/>
      <c r="U29" s="197"/>
      <c r="V29" s="197"/>
      <c r="W29" s="197"/>
      <c r="X29" s="197"/>
      <c r="Y29" s="197"/>
      <c r="Z29" s="197"/>
      <c r="AA29" s="197"/>
      <c r="AB29" s="197"/>
      <c r="AC29" s="240">
        <f>'ZÁVODY-KATEGORIE'!A20</f>
        <v>0</v>
      </c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</row>
    <row r="30" spans="1:77" s="12" customFormat="1" ht="18" customHeight="1">
      <c r="A30" s="49"/>
      <c r="B30" s="99">
        <v>2</v>
      </c>
      <c r="C30" s="26"/>
      <c r="D30" s="26"/>
      <c r="E30" s="27"/>
      <c r="F30" s="23"/>
      <c r="G30" s="28"/>
      <c r="H30" s="29"/>
      <c r="I30" s="49"/>
      <c r="J30" s="198">
        <f>IF(C30="","",1)</f>
      </c>
      <c r="K30" s="198">
        <f aca="true" t="shared" si="0" ref="K30:K39">IF(C30="","",IF(H30="ANO",1,""))</f>
      </c>
      <c r="L30" s="197"/>
      <c r="M30" s="232" t="s">
        <v>312</v>
      </c>
      <c r="N30" s="233" t="s">
        <v>62</v>
      </c>
      <c r="O30" s="234" t="s">
        <v>313</v>
      </c>
      <c r="P30" s="234" t="s">
        <v>366</v>
      </c>
      <c r="Q30" s="234"/>
      <c r="R30" s="270" t="s">
        <v>314</v>
      </c>
      <c r="S30" s="234" t="s">
        <v>315</v>
      </c>
      <c r="T30" s="236"/>
      <c r="U30" s="197"/>
      <c r="V30" s="197"/>
      <c r="W30" s="197"/>
      <c r="X30" s="197"/>
      <c r="Y30" s="197"/>
      <c r="Z30" s="197"/>
      <c r="AA30" s="197"/>
      <c r="AB30" s="197"/>
      <c r="AC30" s="240">
        <f>'ZÁVODY-KATEGORIE'!A21</f>
        <v>0</v>
      </c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</row>
    <row r="31" spans="1:77" s="12" customFormat="1" ht="18" customHeight="1">
      <c r="A31" s="49"/>
      <c r="B31" s="98">
        <v>3</v>
      </c>
      <c r="C31" s="26"/>
      <c r="D31" s="26"/>
      <c r="E31" s="27"/>
      <c r="F31" s="23"/>
      <c r="G31" s="28"/>
      <c r="H31" s="29"/>
      <c r="I31" s="49"/>
      <c r="J31" s="198">
        <f>IF(C31="","",1)</f>
      </c>
      <c r="K31" s="198">
        <f>IF(C31="","",IF(H31="ANO",1,""))</f>
      </c>
      <c r="L31" s="197"/>
      <c r="M31" s="232" t="s">
        <v>259</v>
      </c>
      <c r="N31" s="233" t="s">
        <v>62</v>
      </c>
      <c r="O31" s="234" t="s">
        <v>265</v>
      </c>
      <c r="P31" s="234" t="s">
        <v>260</v>
      </c>
      <c r="Q31" s="234"/>
      <c r="R31" s="235" t="s">
        <v>261</v>
      </c>
      <c r="S31" s="234" t="s">
        <v>262</v>
      </c>
      <c r="T31" s="236"/>
      <c r="U31" s="197"/>
      <c r="V31" s="197"/>
      <c r="W31" s="197"/>
      <c r="X31" s="197"/>
      <c r="Y31" s="197"/>
      <c r="Z31" s="197"/>
      <c r="AA31" s="197"/>
      <c r="AB31" s="197"/>
      <c r="AC31" s="240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</row>
    <row r="32" spans="1:77" s="12" customFormat="1" ht="18" customHeight="1">
      <c r="A32" s="49"/>
      <c r="B32" s="99">
        <v>4</v>
      </c>
      <c r="C32" s="26"/>
      <c r="D32" s="26"/>
      <c r="E32" s="27"/>
      <c r="F32" s="23"/>
      <c r="G32" s="28"/>
      <c r="H32" s="29"/>
      <c r="I32" s="49"/>
      <c r="J32" s="198">
        <f>IF(C32="","",1)</f>
      </c>
      <c r="K32" s="198">
        <f>IF(C32="","",IF(H32="ANO",1,""))</f>
      </c>
      <c r="L32" s="197"/>
      <c r="M32" s="232" t="s">
        <v>343</v>
      </c>
      <c r="N32" s="233" t="s">
        <v>62</v>
      </c>
      <c r="O32" s="234" t="s">
        <v>344</v>
      </c>
      <c r="P32" s="234" t="s">
        <v>385</v>
      </c>
      <c r="Q32" s="234"/>
      <c r="R32" s="270" t="s">
        <v>345</v>
      </c>
      <c r="S32" s="234" t="s">
        <v>346</v>
      </c>
      <c r="T32" s="236"/>
      <c r="U32" s="197"/>
      <c r="V32" s="197"/>
      <c r="W32" s="197"/>
      <c r="X32" s="197"/>
      <c r="Y32" s="197"/>
      <c r="Z32" s="197"/>
      <c r="AA32" s="197"/>
      <c r="AB32" s="197"/>
      <c r="AC32" s="240">
        <f>'ZÁVODY-KATEGORIE'!A22</f>
        <v>0</v>
      </c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</row>
    <row r="33" spans="1:77" s="12" customFormat="1" ht="18" customHeight="1" thickBot="1">
      <c r="A33" s="49"/>
      <c r="B33" s="100">
        <v>5</v>
      </c>
      <c r="C33" s="30"/>
      <c r="D33" s="30"/>
      <c r="E33" s="31"/>
      <c r="F33" s="32"/>
      <c r="G33" s="33"/>
      <c r="H33" s="34"/>
      <c r="I33" s="49"/>
      <c r="J33" s="198">
        <f>IF(C33="","",1)</f>
      </c>
      <c r="K33" s="198">
        <f t="shared" si="0"/>
      </c>
      <c r="L33" s="197"/>
      <c r="M33" s="232" t="s">
        <v>139</v>
      </c>
      <c r="N33" s="233" t="s">
        <v>62</v>
      </c>
      <c r="O33" s="234" t="s">
        <v>194</v>
      </c>
      <c r="P33" s="234" t="s">
        <v>142</v>
      </c>
      <c r="Q33" s="234" t="s">
        <v>141</v>
      </c>
      <c r="R33" s="235" t="s">
        <v>140</v>
      </c>
      <c r="S33" s="234" t="s">
        <v>204</v>
      </c>
      <c r="T33" s="236"/>
      <c r="U33" s="197"/>
      <c r="V33" s="197"/>
      <c r="W33" s="197"/>
      <c r="X33" s="197"/>
      <c r="Y33" s="197"/>
      <c r="Z33" s="197"/>
      <c r="AA33" s="197"/>
      <c r="AB33" s="197"/>
      <c r="AC33" s="240">
        <f>'ZÁVODY-KATEGORIE'!A23</f>
        <v>0</v>
      </c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</row>
    <row r="34" spans="1:29" ht="4.5" customHeight="1" thickBot="1">
      <c r="A34" s="47"/>
      <c r="B34" s="52"/>
      <c r="C34" s="52"/>
      <c r="D34" s="52"/>
      <c r="E34" s="52"/>
      <c r="F34" s="52"/>
      <c r="G34" s="52"/>
      <c r="H34" s="52"/>
      <c r="I34" s="47"/>
      <c r="J34" s="198"/>
      <c r="K34" s="198"/>
      <c r="M34" s="232"/>
      <c r="N34" s="233"/>
      <c r="O34" s="234"/>
      <c r="P34" s="234"/>
      <c r="Q34" s="234"/>
      <c r="R34" s="235"/>
      <c r="S34" s="234"/>
      <c r="T34" s="236"/>
      <c r="AC34" s="240">
        <f>'ZÁVODY-KATEGORIE'!A24</f>
        <v>0</v>
      </c>
    </row>
    <row r="35" spans="1:77" s="12" customFormat="1" ht="21" customHeight="1" thickBot="1">
      <c r="A35" s="49"/>
      <c r="B35" s="306" t="s">
        <v>16</v>
      </c>
      <c r="C35" s="307"/>
      <c r="D35" s="307"/>
      <c r="E35" s="307"/>
      <c r="F35" s="307"/>
      <c r="G35" s="307"/>
      <c r="H35" s="308"/>
      <c r="I35" s="49"/>
      <c r="J35" s="198"/>
      <c r="K35" s="198"/>
      <c r="L35" s="197"/>
      <c r="M35" s="232" t="s">
        <v>242</v>
      </c>
      <c r="N35" s="233" t="s">
        <v>62</v>
      </c>
      <c r="O35" s="234" t="s">
        <v>267</v>
      </c>
      <c r="P35" s="234" t="s">
        <v>266</v>
      </c>
      <c r="Q35" s="234"/>
      <c r="R35" s="235" t="s">
        <v>243</v>
      </c>
      <c r="S35" s="234" t="s">
        <v>244</v>
      </c>
      <c r="T35" s="236"/>
      <c r="U35" s="197"/>
      <c r="V35" s="197"/>
      <c r="W35" s="197"/>
      <c r="X35" s="197"/>
      <c r="Y35" s="197"/>
      <c r="Z35" s="197"/>
      <c r="AA35" s="197"/>
      <c r="AB35" s="197"/>
      <c r="AC35" s="240">
        <f>'ZÁVODY-KATEGORIE'!A25</f>
        <v>0</v>
      </c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</row>
    <row r="36" spans="1:77" s="12" customFormat="1" ht="24" customHeight="1" thickBot="1">
      <c r="A36" s="49"/>
      <c r="B36" s="96" t="s">
        <v>20</v>
      </c>
      <c r="C36" s="95" t="s">
        <v>0</v>
      </c>
      <c r="D36" s="95" t="s">
        <v>1</v>
      </c>
      <c r="E36" s="95" t="s">
        <v>14</v>
      </c>
      <c r="F36" s="95" t="s">
        <v>13</v>
      </c>
      <c r="G36" s="101" t="s">
        <v>14</v>
      </c>
      <c r="H36" s="97" t="s">
        <v>2</v>
      </c>
      <c r="I36" s="49"/>
      <c r="J36" s="198"/>
      <c r="K36" s="198"/>
      <c r="L36" s="197"/>
      <c r="M36" s="232" t="s">
        <v>160</v>
      </c>
      <c r="N36" s="233" t="s">
        <v>62</v>
      </c>
      <c r="O36" s="234" t="s">
        <v>200</v>
      </c>
      <c r="P36" s="234" t="s">
        <v>162</v>
      </c>
      <c r="Q36" s="234" t="s">
        <v>161</v>
      </c>
      <c r="R36" s="235" t="s">
        <v>163</v>
      </c>
      <c r="S36" s="234" t="s">
        <v>164</v>
      </c>
      <c r="T36" s="236"/>
      <c r="U36" s="197"/>
      <c r="V36" s="197"/>
      <c r="W36" s="197"/>
      <c r="X36" s="197"/>
      <c r="Y36" s="197"/>
      <c r="Z36" s="197"/>
      <c r="AA36" s="197"/>
      <c r="AB36" s="197"/>
      <c r="AC36" s="240">
        <f>'ZÁVODY-KATEGORIE'!A26</f>
        <v>0</v>
      </c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</row>
    <row r="37" spans="1:77" s="12" customFormat="1" ht="18" customHeight="1">
      <c r="A37" s="49"/>
      <c r="B37" s="98">
        <v>1</v>
      </c>
      <c r="C37" s="21"/>
      <c r="D37" s="21"/>
      <c r="E37" s="102" t="s">
        <v>14</v>
      </c>
      <c r="F37" s="23"/>
      <c r="G37" s="104" t="s">
        <v>14</v>
      </c>
      <c r="H37" s="25"/>
      <c r="I37" s="49"/>
      <c r="J37" s="198">
        <f>IF(C37="","",1)</f>
      </c>
      <c r="K37" s="198">
        <f t="shared" si="0"/>
      </c>
      <c r="L37" s="197"/>
      <c r="M37" s="232" t="s">
        <v>235</v>
      </c>
      <c r="N37" s="233" t="s">
        <v>62</v>
      </c>
      <c r="O37" s="234" t="s">
        <v>236</v>
      </c>
      <c r="P37" s="234" t="s">
        <v>237</v>
      </c>
      <c r="Q37" s="234"/>
      <c r="R37" s="235" t="s">
        <v>238</v>
      </c>
      <c r="S37" s="234" t="s">
        <v>239</v>
      </c>
      <c r="T37" s="236"/>
      <c r="U37" s="197"/>
      <c r="V37" s="197"/>
      <c r="W37" s="197"/>
      <c r="X37" s="197"/>
      <c r="Y37" s="197"/>
      <c r="Z37" s="197"/>
      <c r="AA37" s="197"/>
      <c r="AB37" s="197"/>
      <c r="AC37" s="240">
        <f>'ZÁVODY-KATEGORIE'!A27</f>
        <v>0</v>
      </c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</row>
    <row r="38" spans="1:77" s="12" customFormat="1" ht="18" customHeight="1">
      <c r="A38" s="49"/>
      <c r="B38" s="98">
        <v>2</v>
      </c>
      <c r="C38" s="21"/>
      <c r="D38" s="21"/>
      <c r="E38" s="102" t="s">
        <v>14</v>
      </c>
      <c r="F38" s="23"/>
      <c r="G38" s="104" t="s">
        <v>14</v>
      </c>
      <c r="H38" s="25"/>
      <c r="I38" s="49"/>
      <c r="J38" s="198">
        <f>IF(C38="","",1)</f>
      </c>
      <c r="K38" s="198">
        <f t="shared" si="0"/>
      </c>
      <c r="L38" s="197"/>
      <c r="M38" s="232" t="s">
        <v>118</v>
      </c>
      <c r="N38" s="233" t="s">
        <v>62</v>
      </c>
      <c r="O38" s="234" t="s">
        <v>119</v>
      </c>
      <c r="P38" s="234" t="s">
        <v>123</v>
      </c>
      <c r="Q38" s="234" t="s">
        <v>124</v>
      </c>
      <c r="R38" s="235" t="s">
        <v>121</v>
      </c>
      <c r="S38" s="234" t="s">
        <v>122</v>
      </c>
      <c r="T38" s="236" t="s">
        <v>69</v>
      </c>
      <c r="U38" s="197"/>
      <c r="V38" s="197"/>
      <c r="W38" s="197"/>
      <c r="X38" s="197"/>
      <c r="Y38" s="197"/>
      <c r="Z38" s="197"/>
      <c r="AA38" s="197"/>
      <c r="AB38" s="197"/>
      <c r="AC38" s="240">
        <f>'ZÁVODY-KATEGORIE'!A28</f>
        <v>0</v>
      </c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</row>
    <row r="39" spans="1:77" s="12" customFormat="1" ht="18" customHeight="1" thickBot="1">
      <c r="A39" s="49"/>
      <c r="B39" s="100">
        <v>3</v>
      </c>
      <c r="C39" s="30"/>
      <c r="D39" s="30"/>
      <c r="E39" s="103" t="s">
        <v>14</v>
      </c>
      <c r="F39" s="32"/>
      <c r="G39" s="105" t="s">
        <v>14</v>
      </c>
      <c r="H39" s="34"/>
      <c r="I39" s="49"/>
      <c r="J39" s="198">
        <f>IF(C39="","",1)</f>
      </c>
      <c r="K39" s="198">
        <f t="shared" si="0"/>
      </c>
      <c r="L39" s="197"/>
      <c r="M39" s="232" t="s">
        <v>192</v>
      </c>
      <c r="N39" s="233" t="s">
        <v>63</v>
      </c>
      <c r="O39" s="234" t="s">
        <v>216</v>
      </c>
      <c r="P39" s="234" t="s">
        <v>189</v>
      </c>
      <c r="Q39" s="234"/>
      <c r="R39" s="235" t="s">
        <v>167</v>
      </c>
      <c r="S39" s="234" t="s">
        <v>168</v>
      </c>
      <c r="T39" s="236" t="s">
        <v>70</v>
      </c>
      <c r="U39" s="197"/>
      <c r="V39" s="197"/>
      <c r="W39" s="197"/>
      <c r="X39" s="197"/>
      <c r="Y39" s="197"/>
      <c r="Z39" s="197"/>
      <c r="AA39" s="197"/>
      <c r="AB39" s="197"/>
      <c r="AC39" s="240">
        <f>'ZÁVODY-KATEGORIE'!A29</f>
        <v>0</v>
      </c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</row>
    <row r="40" spans="1:29" ht="4.5" customHeight="1" thickBot="1">
      <c r="A40" s="47"/>
      <c r="B40" s="52"/>
      <c r="C40" s="52"/>
      <c r="D40" s="52"/>
      <c r="E40" s="52"/>
      <c r="F40" s="52"/>
      <c r="G40" s="52"/>
      <c r="H40" s="52"/>
      <c r="I40" s="47"/>
      <c r="M40" s="232"/>
      <c r="N40" s="233"/>
      <c r="O40" s="234"/>
      <c r="P40" s="234"/>
      <c r="Q40" s="234"/>
      <c r="R40" s="235"/>
      <c r="S40" s="234"/>
      <c r="T40" s="236"/>
      <c r="AC40" s="240">
        <f>'ZÁVODY-KATEGORIE'!A30</f>
        <v>0</v>
      </c>
    </row>
    <row r="41" spans="1:77" s="12" customFormat="1" ht="24" customHeight="1">
      <c r="A41" s="49"/>
      <c r="B41" s="304" t="s">
        <v>281</v>
      </c>
      <c r="C41" s="305"/>
      <c r="D41" s="160"/>
      <c r="E41" s="161" t="s">
        <v>136</v>
      </c>
      <c r="F41" s="162"/>
      <c r="G41" s="161" t="s">
        <v>138</v>
      </c>
      <c r="H41" s="163"/>
      <c r="I41" s="49"/>
      <c r="J41" s="197"/>
      <c r="K41" s="197"/>
      <c r="L41" s="197"/>
      <c r="M41" s="232" t="s">
        <v>245</v>
      </c>
      <c r="N41" s="233" t="s">
        <v>63</v>
      </c>
      <c r="O41" s="234" t="s">
        <v>270</v>
      </c>
      <c r="P41" s="234" t="s">
        <v>269</v>
      </c>
      <c r="Q41" s="234"/>
      <c r="R41" s="235" t="s">
        <v>246</v>
      </c>
      <c r="S41" s="234" t="s">
        <v>247</v>
      </c>
      <c r="T41" s="236" t="s">
        <v>70</v>
      </c>
      <c r="U41" s="197"/>
      <c r="V41" s="197"/>
      <c r="W41" s="197"/>
      <c r="X41" s="197"/>
      <c r="Y41" s="197"/>
      <c r="Z41" s="197"/>
      <c r="AA41" s="197"/>
      <c r="AB41" s="197"/>
      <c r="AC41" s="240">
        <f>'ZÁVODY-KATEGORIE'!A31</f>
        <v>0</v>
      </c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</row>
    <row r="42" spans="1:77" s="12" customFormat="1" ht="23.25" customHeight="1">
      <c r="A42" s="49"/>
      <c r="B42" s="293" t="s">
        <v>282</v>
      </c>
      <c r="C42" s="294"/>
      <c r="D42" s="164"/>
      <c r="E42" s="165" t="s">
        <v>136</v>
      </c>
      <c r="F42" s="166"/>
      <c r="G42" s="165" t="s">
        <v>138</v>
      </c>
      <c r="H42" s="167"/>
      <c r="I42" s="49"/>
      <c r="J42" s="197"/>
      <c r="K42" s="197"/>
      <c r="L42" s="197"/>
      <c r="M42" s="232" t="s">
        <v>316</v>
      </c>
      <c r="N42" s="233" t="s">
        <v>62</v>
      </c>
      <c r="O42" s="234" t="s">
        <v>317</v>
      </c>
      <c r="P42" s="234" t="s">
        <v>376</v>
      </c>
      <c r="Q42" s="234"/>
      <c r="R42" s="270" t="s">
        <v>318</v>
      </c>
      <c r="S42" s="234" t="s">
        <v>319</v>
      </c>
      <c r="T42" s="236"/>
      <c r="U42" s="197"/>
      <c r="V42" s="197"/>
      <c r="W42" s="197"/>
      <c r="X42" s="197"/>
      <c r="Y42" s="197"/>
      <c r="Z42" s="197"/>
      <c r="AA42" s="197"/>
      <c r="AB42" s="197"/>
      <c r="AC42" s="240">
        <f>'ZÁVODY-KATEGORIE'!A32</f>
        <v>0</v>
      </c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</row>
    <row r="43" spans="1:77" s="12" customFormat="1" ht="24" customHeight="1" thickBot="1">
      <c r="A43" s="49"/>
      <c r="B43" s="274" t="s">
        <v>283</v>
      </c>
      <c r="C43" s="275"/>
      <c r="D43" s="168"/>
      <c r="E43" s="169" t="s">
        <v>136</v>
      </c>
      <c r="F43" s="170"/>
      <c r="G43" s="169" t="s">
        <v>137</v>
      </c>
      <c r="H43" s="171"/>
      <c r="I43" s="49"/>
      <c r="J43" s="197"/>
      <c r="K43" s="197"/>
      <c r="L43" s="197"/>
      <c r="M43" s="232" t="s">
        <v>175</v>
      </c>
      <c r="N43" s="233" t="s">
        <v>62</v>
      </c>
      <c r="O43" s="234" t="s">
        <v>214</v>
      </c>
      <c r="P43" s="234" t="s">
        <v>213</v>
      </c>
      <c r="Q43" s="234"/>
      <c r="R43" s="235" t="s">
        <v>176</v>
      </c>
      <c r="S43" s="234" t="s">
        <v>177</v>
      </c>
      <c r="T43" s="236"/>
      <c r="U43" s="197"/>
      <c r="V43" s="197"/>
      <c r="W43" s="197"/>
      <c r="X43" s="197"/>
      <c r="Y43" s="197"/>
      <c r="Z43" s="197"/>
      <c r="AA43" s="197"/>
      <c r="AB43" s="197"/>
      <c r="AC43" s="240">
        <f>'ZÁVODY-KATEGORIE'!A33</f>
        <v>0</v>
      </c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</row>
    <row r="44" spans="1:77" s="12" customFormat="1" ht="34.5" customHeight="1" thickBot="1">
      <c r="A44" s="49"/>
      <c r="B44" s="276" t="str">
        <f>'PŘIHLÁŠKA - B - ZÁVODNCE'!B48:E48</f>
        <v> DATUM:
 XX.XX.2022</v>
      </c>
      <c r="C44" s="277"/>
      <c r="D44" s="278" t="str">
        <f>'PŘIHLÁŠKA - B - ZÁVODNCE'!F48</f>
        <v>JMÉNO A PŘÍJMENÍ VEDOUCÍHO SPOLKU: 
XXXXXXX    XXXXXXXX</v>
      </c>
      <c r="E44" s="279"/>
      <c r="F44" s="295"/>
      <c r="G44" s="296"/>
      <c r="H44" s="297"/>
      <c r="I44" s="49"/>
      <c r="J44" s="197"/>
      <c r="K44" s="197"/>
      <c r="L44" s="197"/>
      <c r="M44" s="232" t="s">
        <v>263</v>
      </c>
      <c r="N44" s="233" t="s">
        <v>63</v>
      </c>
      <c r="O44" s="234" t="s">
        <v>271</v>
      </c>
      <c r="P44" s="234" t="s">
        <v>180</v>
      </c>
      <c r="Q44" s="234" t="s">
        <v>179</v>
      </c>
      <c r="R44" s="235" t="s">
        <v>181</v>
      </c>
      <c r="S44" s="234" t="s">
        <v>182</v>
      </c>
      <c r="T44" s="236" t="s">
        <v>70</v>
      </c>
      <c r="U44" s="197"/>
      <c r="V44" s="197"/>
      <c r="W44" s="197"/>
      <c r="X44" s="197"/>
      <c r="Y44" s="197"/>
      <c r="Z44" s="197"/>
      <c r="AA44" s="197"/>
      <c r="AB44" s="197"/>
      <c r="AC44" s="244">
        <f>'ZÁVODY-KATEGORIE'!A34</f>
        <v>0</v>
      </c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</row>
    <row r="45" spans="1:77" s="8" customFormat="1" ht="3" customHeight="1">
      <c r="A45" s="49"/>
      <c r="B45" s="155"/>
      <c r="C45" s="155"/>
      <c r="D45" s="155"/>
      <c r="E45" s="155"/>
      <c r="F45" s="155"/>
      <c r="G45" s="155"/>
      <c r="H45" s="155"/>
      <c r="I45" s="50"/>
      <c r="J45" s="197"/>
      <c r="K45" s="194"/>
      <c r="L45" s="194"/>
      <c r="M45" s="232"/>
      <c r="N45" s="233"/>
      <c r="O45" s="234"/>
      <c r="P45" s="234"/>
      <c r="Q45" s="234"/>
      <c r="R45" s="235"/>
      <c r="S45" s="234"/>
      <c r="T45" s="236"/>
      <c r="U45" s="194"/>
      <c r="V45" s="194"/>
      <c r="W45" s="194"/>
      <c r="X45" s="194"/>
      <c r="Y45" s="194"/>
      <c r="Z45" s="194"/>
      <c r="AA45" s="194"/>
      <c r="AB45" s="194"/>
      <c r="AC45" s="42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</row>
    <row r="46" spans="1:77" s="15" customFormat="1" ht="9" customHeight="1">
      <c r="A46" s="51"/>
      <c r="B46" s="272" t="s">
        <v>11</v>
      </c>
      <c r="C46" s="272"/>
      <c r="D46" s="272"/>
      <c r="E46" s="272"/>
      <c r="F46" s="272"/>
      <c r="G46" s="273" t="s">
        <v>99</v>
      </c>
      <c r="H46" s="273"/>
      <c r="I46" s="51"/>
      <c r="J46" s="199"/>
      <c r="K46" s="199"/>
      <c r="L46" s="199"/>
      <c r="M46" s="232" t="s">
        <v>240</v>
      </c>
      <c r="N46" s="233" t="s">
        <v>62</v>
      </c>
      <c r="O46" s="234" t="s">
        <v>209</v>
      </c>
      <c r="P46" s="234" t="s">
        <v>190</v>
      </c>
      <c r="Q46" s="234" t="s">
        <v>210</v>
      </c>
      <c r="R46" s="235" t="s">
        <v>191</v>
      </c>
      <c r="S46" s="234" t="s">
        <v>248</v>
      </c>
      <c r="T46" s="236" t="s">
        <v>69</v>
      </c>
      <c r="U46" s="199"/>
      <c r="V46" s="199"/>
      <c r="W46" s="199"/>
      <c r="X46" s="199"/>
      <c r="Y46" s="199"/>
      <c r="Z46" s="199"/>
      <c r="AA46" s="199"/>
      <c r="AB46" s="199"/>
      <c r="AC46" s="212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</row>
    <row r="47" spans="2:29" s="195" customFormat="1" ht="15" customHeight="1">
      <c r="B47" s="209"/>
      <c r="C47" s="209"/>
      <c r="M47" s="232" t="s">
        <v>272</v>
      </c>
      <c r="N47" s="233" t="s">
        <v>62</v>
      </c>
      <c r="O47" s="234" t="s">
        <v>308</v>
      </c>
      <c r="P47" s="234" t="s">
        <v>273</v>
      </c>
      <c r="Q47" s="234" t="s">
        <v>274</v>
      </c>
      <c r="R47" s="235" t="s">
        <v>233</v>
      </c>
      <c r="S47" s="234" t="s">
        <v>234</v>
      </c>
      <c r="T47" s="236"/>
      <c r="AC47" s="205"/>
    </row>
    <row r="48" spans="2:29" s="195" customFormat="1" ht="14.25">
      <c r="B48" s="209"/>
      <c r="C48" s="209"/>
      <c r="M48" s="232" t="s">
        <v>324</v>
      </c>
      <c r="N48" s="233" t="s">
        <v>62</v>
      </c>
      <c r="O48" s="234" t="s">
        <v>325</v>
      </c>
      <c r="P48" s="234" t="s">
        <v>378</v>
      </c>
      <c r="Q48" s="234"/>
      <c r="R48" s="270" t="s">
        <v>326</v>
      </c>
      <c r="S48" s="234" t="s">
        <v>327</v>
      </c>
      <c r="T48" s="236"/>
      <c r="AC48" s="205"/>
    </row>
    <row r="49" spans="2:29" s="195" customFormat="1" ht="14.25">
      <c r="B49" s="209"/>
      <c r="C49" s="209"/>
      <c r="M49" s="232" t="s">
        <v>347</v>
      </c>
      <c r="N49" s="233" t="s">
        <v>62</v>
      </c>
      <c r="O49" s="234" t="s">
        <v>348</v>
      </c>
      <c r="P49" s="234" t="s">
        <v>386</v>
      </c>
      <c r="Q49" s="234"/>
      <c r="R49" s="270" t="s">
        <v>349</v>
      </c>
      <c r="S49" s="234" t="s">
        <v>350</v>
      </c>
      <c r="T49" s="236"/>
      <c r="AC49" s="205"/>
    </row>
    <row r="50" spans="2:29" s="195" customFormat="1" ht="14.25">
      <c r="B50" s="209"/>
      <c r="C50" s="209"/>
      <c r="M50" s="232" t="s">
        <v>301</v>
      </c>
      <c r="N50" s="233" t="s">
        <v>62</v>
      </c>
      <c r="O50" s="234" t="s">
        <v>362</v>
      </c>
      <c r="P50" s="234" t="s">
        <v>360</v>
      </c>
      <c r="Q50" s="234" t="s">
        <v>361</v>
      </c>
      <c r="R50" s="270" t="s">
        <v>363</v>
      </c>
      <c r="S50" s="234" t="s">
        <v>364</v>
      </c>
      <c r="T50" s="236" t="s">
        <v>69</v>
      </c>
      <c r="AC50" s="205"/>
    </row>
    <row r="51" spans="2:29" s="195" customFormat="1" ht="14.25">
      <c r="B51" s="209"/>
      <c r="C51" s="209"/>
      <c r="M51" s="232" t="s">
        <v>299</v>
      </c>
      <c r="N51" s="233" t="s">
        <v>62</v>
      </c>
      <c r="O51" s="234" t="s">
        <v>297</v>
      </c>
      <c r="P51" s="234" t="s">
        <v>298</v>
      </c>
      <c r="Q51" s="234"/>
      <c r="R51" s="270" t="s">
        <v>295</v>
      </c>
      <c r="S51" s="234" t="s">
        <v>296</v>
      </c>
      <c r="T51" s="236"/>
      <c r="AC51" s="205"/>
    </row>
    <row r="52" spans="2:29" s="195" customFormat="1" ht="14.25">
      <c r="B52" s="209"/>
      <c r="C52" s="209"/>
      <c r="M52" s="232" t="s">
        <v>320</v>
      </c>
      <c r="N52" s="233" t="s">
        <v>62</v>
      </c>
      <c r="O52" s="234" t="s">
        <v>321</v>
      </c>
      <c r="P52" s="234" t="s">
        <v>377</v>
      </c>
      <c r="Q52" s="234"/>
      <c r="R52" s="270" t="s">
        <v>322</v>
      </c>
      <c r="S52" s="234" t="s">
        <v>323</v>
      </c>
      <c r="T52" s="236"/>
      <c r="AC52" s="205"/>
    </row>
    <row r="53" spans="2:29" s="195" customFormat="1" ht="15" customHeight="1">
      <c r="B53" s="209"/>
      <c r="C53" s="209"/>
      <c r="M53" s="232" t="s">
        <v>218</v>
      </c>
      <c r="N53" s="233" t="s">
        <v>62</v>
      </c>
      <c r="O53" s="234" t="s">
        <v>219</v>
      </c>
      <c r="P53" s="234" t="s">
        <v>276</v>
      </c>
      <c r="Q53" s="234"/>
      <c r="R53" s="235" t="s">
        <v>275</v>
      </c>
      <c r="S53" s="234" t="s">
        <v>220</v>
      </c>
      <c r="T53" s="236"/>
      <c r="AC53" s="205"/>
    </row>
    <row r="54" spans="2:29" s="195" customFormat="1" ht="15" customHeight="1">
      <c r="B54" s="209"/>
      <c r="C54" s="209"/>
      <c r="M54" s="232" t="s">
        <v>143</v>
      </c>
      <c r="N54" s="233" t="s">
        <v>63</v>
      </c>
      <c r="O54" s="234" t="s">
        <v>195</v>
      </c>
      <c r="P54" s="234" t="s">
        <v>145</v>
      </c>
      <c r="Q54" s="234" t="s">
        <v>144</v>
      </c>
      <c r="R54" s="235" t="s">
        <v>146</v>
      </c>
      <c r="S54" s="234" t="s">
        <v>178</v>
      </c>
      <c r="T54" s="236"/>
      <c r="AC54" s="205"/>
    </row>
    <row r="55" spans="2:29" s="195" customFormat="1" ht="15" customHeight="1">
      <c r="B55" s="209"/>
      <c r="C55" s="209"/>
      <c r="M55" s="232" t="s">
        <v>155</v>
      </c>
      <c r="N55" s="233" t="s">
        <v>62</v>
      </c>
      <c r="O55" s="234" t="s">
        <v>196</v>
      </c>
      <c r="P55" s="234" t="s">
        <v>157</v>
      </c>
      <c r="Q55" s="234"/>
      <c r="R55" s="235" t="s">
        <v>156</v>
      </c>
      <c r="S55" s="234" t="s">
        <v>277</v>
      </c>
      <c r="T55" s="236"/>
      <c r="AC55" s="205"/>
    </row>
    <row r="56" spans="2:29" s="195" customFormat="1" ht="15" customHeight="1">
      <c r="B56" s="209"/>
      <c r="C56" s="209"/>
      <c r="M56" s="232" t="s">
        <v>285</v>
      </c>
      <c r="N56" s="233" t="s">
        <v>62</v>
      </c>
      <c r="O56" s="234" t="s">
        <v>289</v>
      </c>
      <c r="P56" s="234" t="s">
        <v>288</v>
      </c>
      <c r="Q56" s="234"/>
      <c r="R56" s="270" t="s">
        <v>287</v>
      </c>
      <c r="S56" s="234" t="s">
        <v>286</v>
      </c>
      <c r="T56" s="236"/>
      <c r="AC56" s="205"/>
    </row>
    <row r="57" spans="2:29" s="195" customFormat="1" ht="15" customHeight="1">
      <c r="B57" s="209"/>
      <c r="C57" s="209"/>
      <c r="M57" s="232" t="s">
        <v>305</v>
      </c>
      <c r="N57" s="233" t="s">
        <v>62</v>
      </c>
      <c r="O57" s="234" t="s">
        <v>306</v>
      </c>
      <c r="P57" s="234" t="s">
        <v>370</v>
      </c>
      <c r="Q57" s="234"/>
      <c r="R57" s="270" t="s">
        <v>307</v>
      </c>
      <c r="S57" s="234" t="s">
        <v>369</v>
      </c>
      <c r="T57" s="236"/>
      <c r="AC57" s="205"/>
    </row>
    <row r="58" spans="2:29" s="195" customFormat="1" ht="15" customHeight="1">
      <c r="B58" s="209"/>
      <c r="C58" s="209"/>
      <c r="M58" s="232" t="s">
        <v>284</v>
      </c>
      <c r="N58" s="233" t="s">
        <v>62</v>
      </c>
      <c r="O58" s="234" t="s">
        <v>203</v>
      </c>
      <c r="P58" s="234" t="s">
        <v>172</v>
      </c>
      <c r="Q58" s="234"/>
      <c r="R58" s="235" t="s">
        <v>173</v>
      </c>
      <c r="S58" s="234" t="s">
        <v>207</v>
      </c>
      <c r="T58" s="236" t="s">
        <v>69</v>
      </c>
      <c r="AC58" s="205"/>
    </row>
    <row r="59" spans="2:29" s="195" customFormat="1" ht="15" customHeight="1">
      <c r="B59" s="209"/>
      <c r="C59" s="209"/>
      <c r="M59" s="232" t="s">
        <v>241</v>
      </c>
      <c r="N59" s="233" t="s">
        <v>62</v>
      </c>
      <c r="O59" s="234" t="s">
        <v>208</v>
      </c>
      <c r="P59" s="234" t="s">
        <v>170</v>
      </c>
      <c r="Q59" s="234" t="s">
        <v>169</v>
      </c>
      <c r="R59" s="235" t="s">
        <v>171</v>
      </c>
      <c r="S59" s="234" t="s">
        <v>206</v>
      </c>
      <c r="T59" s="236" t="s">
        <v>69</v>
      </c>
      <c r="AC59" s="205"/>
    </row>
    <row r="60" spans="2:29" s="195" customFormat="1" ht="15" customHeight="1">
      <c r="B60" s="209"/>
      <c r="C60" s="209"/>
      <c r="M60" s="232" t="s">
        <v>351</v>
      </c>
      <c r="N60" s="233" t="s">
        <v>62</v>
      </c>
      <c r="O60" s="234" t="s">
        <v>352</v>
      </c>
      <c r="P60" s="234" t="s">
        <v>387</v>
      </c>
      <c r="Q60" s="234"/>
      <c r="R60" s="270" t="s">
        <v>353</v>
      </c>
      <c r="S60" s="234" t="s">
        <v>354</v>
      </c>
      <c r="T60" s="236"/>
      <c r="AC60" s="205"/>
    </row>
    <row r="61" spans="2:29" s="195" customFormat="1" ht="15" customHeight="1">
      <c r="B61" s="209"/>
      <c r="C61" s="209"/>
      <c r="M61" s="232" t="s">
        <v>328</v>
      </c>
      <c r="N61" s="233" t="s">
        <v>62</v>
      </c>
      <c r="O61" s="234" t="s">
        <v>329</v>
      </c>
      <c r="P61" s="234" t="s">
        <v>379</v>
      </c>
      <c r="Q61" s="234" t="s">
        <v>380</v>
      </c>
      <c r="R61" s="270" t="s">
        <v>330</v>
      </c>
      <c r="S61" s="234" t="s">
        <v>331</v>
      </c>
      <c r="T61" s="236"/>
      <c r="AC61" s="205"/>
    </row>
    <row r="62" spans="2:29" s="195" customFormat="1" ht="15" customHeight="1">
      <c r="B62" s="209"/>
      <c r="C62" s="209"/>
      <c r="M62" s="232" t="s">
        <v>332</v>
      </c>
      <c r="N62" s="233" t="s">
        <v>62</v>
      </c>
      <c r="O62" s="234" t="s">
        <v>333</v>
      </c>
      <c r="P62" s="234" t="s">
        <v>381</v>
      </c>
      <c r="Q62" s="234"/>
      <c r="R62" s="270" t="s">
        <v>334</v>
      </c>
      <c r="S62" s="234" t="s">
        <v>335</v>
      </c>
      <c r="T62" s="236"/>
      <c r="AC62" s="205"/>
    </row>
    <row r="63" spans="2:29" s="195" customFormat="1" ht="15" customHeight="1">
      <c r="B63" s="209"/>
      <c r="C63" s="209"/>
      <c r="M63" s="232" t="s">
        <v>54</v>
      </c>
      <c r="N63" s="233" t="s">
        <v>62</v>
      </c>
      <c r="O63" s="234" t="s">
        <v>198</v>
      </c>
      <c r="P63" s="234" t="s">
        <v>59</v>
      </c>
      <c r="Q63" s="234" t="s">
        <v>60</v>
      </c>
      <c r="R63" s="235" t="s">
        <v>64</v>
      </c>
      <c r="S63" s="234" t="s">
        <v>65</v>
      </c>
      <c r="T63" s="236" t="s">
        <v>69</v>
      </c>
      <c r="AC63" s="205"/>
    </row>
    <row r="64" spans="2:29" s="195" customFormat="1" ht="15" customHeight="1">
      <c r="B64" s="209"/>
      <c r="C64" s="209"/>
      <c r="M64" s="232" t="s">
        <v>227</v>
      </c>
      <c r="N64" s="233" t="s">
        <v>62</v>
      </c>
      <c r="O64" s="234" t="s">
        <v>228</v>
      </c>
      <c r="P64" s="234" t="s">
        <v>229</v>
      </c>
      <c r="Q64" s="234"/>
      <c r="R64" s="235" t="s">
        <v>230</v>
      </c>
      <c r="S64" s="234" t="s">
        <v>231</v>
      </c>
      <c r="T64" s="236"/>
      <c r="AC64" s="205"/>
    </row>
    <row r="65" spans="2:29" s="195" customFormat="1" ht="15" customHeight="1">
      <c r="B65" s="209"/>
      <c r="C65" s="209"/>
      <c r="M65" s="232" t="s">
        <v>292</v>
      </c>
      <c r="N65" s="233" t="s">
        <v>62</v>
      </c>
      <c r="O65" s="234" t="s">
        <v>293</v>
      </c>
      <c r="P65" s="234" t="s">
        <v>294</v>
      </c>
      <c r="Q65" s="234"/>
      <c r="R65" s="270" t="s">
        <v>290</v>
      </c>
      <c r="S65" s="234" t="s">
        <v>291</v>
      </c>
      <c r="T65" s="236" t="s">
        <v>69</v>
      </c>
      <c r="AC65" s="205"/>
    </row>
    <row r="66" spans="2:29" s="195" customFormat="1" ht="15" customHeight="1">
      <c r="B66" s="209"/>
      <c r="C66" s="209"/>
      <c r="M66" s="232"/>
      <c r="N66" s="233"/>
      <c r="O66" s="234"/>
      <c r="P66" s="234"/>
      <c r="Q66" s="234"/>
      <c r="R66" s="235"/>
      <c r="S66" s="234"/>
      <c r="T66" s="236"/>
      <c r="AC66" s="205"/>
    </row>
    <row r="67" spans="2:29" s="195" customFormat="1" ht="15" customHeight="1">
      <c r="B67" s="209"/>
      <c r="C67" s="209"/>
      <c r="M67" s="232"/>
      <c r="N67" s="233"/>
      <c r="O67" s="234"/>
      <c r="P67" s="234"/>
      <c r="Q67" s="234"/>
      <c r="R67" s="235"/>
      <c r="S67" s="234"/>
      <c r="T67" s="236"/>
      <c r="AC67" s="205"/>
    </row>
    <row r="68" spans="2:29" s="195" customFormat="1" ht="15" customHeight="1">
      <c r="B68" s="209"/>
      <c r="C68" s="209"/>
      <c r="M68" s="232"/>
      <c r="N68" s="233"/>
      <c r="O68" s="234"/>
      <c r="P68" s="234"/>
      <c r="Q68" s="234"/>
      <c r="R68" s="235"/>
      <c r="S68" s="234"/>
      <c r="T68" s="236"/>
      <c r="AC68" s="205"/>
    </row>
    <row r="69" spans="2:29" s="195" customFormat="1" ht="15" customHeight="1">
      <c r="B69" s="209"/>
      <c r="C69" s="209"/>
      <c r="M69" s="232"/>
      <c r="N69" s="233"/>
      <c r="O69" s="234"/>
      <c r="P69" s="234"/>
      <c r="Q69" s="234"/>
      <c r="R69" s="235"/>
      <c r="S69" s="234"/>
      <c r="T69" s="236"/>
      <c r="AC69" s="205"/>
    </row>
    <row r="70" spans="2:29" s="195" customFormat="1" ht="15" customHeight="1">
      <c r="B70" s="209"/>
      <c r="C70" s="209"/>
      <c r="M70" s="232"/>
      <c r="N70" s="233"/>
      <c r="O70" s="234"/>
      <c r="P70" s="234"/>
      <c r="Q70" s="234"/>
      <c r="R70" s="235"/>
      <c r="S70" s="234"/>
      <c r="T70" s="236"/>
      <c r="AC70" s="205"/>
    </row>
    <row r="71" spans="2:29" s="195" customFormat="1" ht="15" customHeight="1">
      <c r="B71" s="209"/>
      <c r="C71" s="209"/>
      <c r="M71" s="232"/>
      <c r="N71" s="233"/>
      <c r="O71" s="234"/>
      <c r="P71" s="234"/>
      <c r="Q71" s="234"/>
      <c r="R71" s="235"/>
      <c r="S71" s="234"/>
      <c r="T71" s="236"/>
      <c r="AC71" s="205"/>
    </row>
    <row r="72" spans="2:29" s="195" customFormat="1" ht="15" customHeight="1">
      <c r="B72" s="209"/>
      <c r="C72" s="209"/>
      <c r="M72" s="232"/>
      <c r="N72" s="233"/>
      <c r="O72" s="234"/>
      <c r="P72" s="234"/>
      <c r="Q72" s="234"/>
      <c r="R72" s="235"/>
      <c r="S72" s="234"/>
      <c r="T72" s="236"/>
      <c r="AC72" s="205"/>
    </row>
    <row r="73" spans="2:29" s="195" customFormat="1" ht="15" customHeight="1">
      <c r="B73" s="209"/>
      <c r="C73" s="209"/>
      <c r="M73" s="232"/>
      <c r="N73" s="233"/>
      <c r="O73" s="234"/>
      <c r="P73" s="234"/>
      <c r="Q73" s="234"/>
      <c r="R73" s="235"/>
      <c r="S73" s="234"/>
      <c r="T73" s="236"/>
      <c r="AC73" s="205"/>
    </row>
    <row r="74" spans="2:29" s="195" customFormat="1" ht="15" customHeight="1">
      <c r="B74" s="209"/>
      <c r="C74" s="209"/>
      <c r="M74" s="232"/>
      <c r="N74" s="233"/>
      <c r="O74" s="234"/>
      <c r="P74" s="234"/>
      <c r="Q74" s="234"/>
      <c r="R74" s="235"/>
      <c r="S74" s="234"/>
      <c r="T74" s="236"/>
      <c r="AC74" s="205"/>
    </row>
    <row r="75" spans="2:29" s="195" customFormat="1" ht="15" customHeight="1">
      <c r="B75" s="209"/>
      <c r="C75" s="209"/>
      <c r="M75" s="232"/>
      <c r="N75" s="233"/>
      <c r="O75" s="234"/>
      <c r="P75" s="234"/>
      <c r="Q75" s="234"/>
      <c r="R75" s="235"/>
      <c r="S75" s="234"/>
      <c r="T75" s="236"/>
      <c r="AC75" s="205"/>
    </row>
    <row r="76" spans="2:29" s="195" customFormat="1" ht="15" customHeight="1">
      <c r="B76" s="209"/>
      <c r="C76" s="209"/>
      <c r="M76" s="232"/>
      <c r="N76" s="233"/>
      <c r="O76" s="234"/>
      <c r="P76" s="234"/>
      <c r="Q76" s="234"/>
      <c r="R76" s="235"/>
      <c r="S76" s="234"/>
      <c r="T76" s="236"/>
      <c r="AC76" s="205"/>
    </row>
    <row r="77" spans="2:29" s="195" customFormat="1" ht="15" customHeight="1">
      <c r="B77" s="209"/>
      <c r="C77" s="209"/>
      <c r="M77" s="232"/>
      <c r="N77" s="233"/>
      <c r="O77" s="234"/>
      <c r="P77" s="234"/>
      <c r="Q77" s="234"/>
      <c r="R77" s="235"/>
      <c r="S77" s="234"/>
      <c r="T77" s="236"/>
      <c r="AC77" s="205"/>
    </row>
    <row r="78" spans="2:29" s="195" customFormat="1" ht="15" customHeight="1">
      <c r="B78" s="209"/>
      <c r="C78" s="209"/>
      <c r="M78" s="232"/>
      <c r="N78" s="233"/>
      <c r="O78" s="234"/>
      <c r="P78" s="234"/>
      <c r="Q78" s="234"/>
      <c r="R78" s="235"/>
      <c r="S78" s="234"/>
      <c r="T78" s="236"/>
      <c r="AC78" s="205"/>
    </row>
    <row r="79" spans="2:29" s="195" customFormat="1" ht="15" customHeight="1">
      <c r="B79" s="209"/>
      <c r="C79" s="209"/>
      <c r="M79" s="232"/>
      <c r="N79" s="233"/>
      <c r="O79" s="234"/>
      <c r="P79" s="234"/>
      <c r="Q79" s="234"/>
      <c r="R79" s="235"/>
      <c r="S79" s="234"/>
      <c r="T79" s="236"/>
      <c r="AC79" s="205"/>
    </row>
    <row r="80" spans="2:29" s="195" customFormat="1" ht="15" customHeight="1">
      <c r="B80" s="209"/>
      <c r="C80" s="209"/>
      <c r="M80" s="232"/>
      <c r="N80" s="233"/>
      <c r="O80" s="234"/>
      <c r="P80" s="234"/>
      <c r="Q80" s="234"/>
      <c r="R80" s="235"/>
      <c r="S80" s="234"/>
      <c r="T80" s="236"/>
      <c r="AC80" s="205"/>
    </row>
    <row r="81" spans="2:29" s="195" customFormat="1" ht="15" customHeight="1">
      <c r="B81" s="209"/>
      <c r="C81" s="209"/>
      <c r="M81" s="232"/>
      <c r="N81" s="233"/>
      <c r="O81" s="234"/>
      <c r="P81" s="234"/>
      <c r="Q81" s="234"/>
      <c r="R81" s="235"/>
      <c r="S81" s="234"/>
      <c r="T81" s="236"/>
      <c r="AC81" s="205"/>
    </row>
    <row r="82" spans="2:29" s="195" customFormat="1" ht="15" customHeight="1">
      <c r="B82" s="209"/>
      <c r="C82" s="209"/>
      <c r="M82" s="232"/>
      <c r="N82" s="233"/>
      <c r="O82" s="234"/>
      <c r="P82" s="234"/>
      <c r="Q82" s="234"/>
      <c r="R82" s="235"/>
      <c r="S82" s="234"/>
      <c r="T82" s="236"/>
      <c r="AC82" s="205"/>
    </row>
    <row r="83" spans="2:29" s="195" customFormat="1" ht="15" customHeight="1">
      <c r="B83" s="209"/>
      <c r="C83" s="209"/>
      <c r="M83" s="232"/>
      <c r="N83" s="233"/>
      <c r="O83" s="234"/>
      <c r="P83" s="234"/>
      <c r="Q83" s="234"/>
      <c r="R83" s="235"/>
      <c r="S83" s="234"/>
      <c r="T83" s="236"/>
      <c r="AC83" s="205"/>
    </row>
    <row r="84" spans="2:29" s="195" customFormat="1" ht="15" customHeight="1">
      <c r="B84" s="209"/>
      <c r="C84" s="209"/>
      <c r="M84" s="232"/>
      <c r="N84" s="233"/>
      <c r="O84" s="234"/>
      <c r="P84" s="234"/>
      <c r="Q84" s="234"/>
      <c r="R84" s="235"/>
      <c r="S84" s="234"/>
      <c r="T84" s="236"/>
      <c r="AC84" s="205"/>
    </row>
    <row r="85" spans="2:29" s="195" customFormat="1" ht="15" customHeight="1">
      <c r="B85" s="209"/>
      <c r="C85" s="209"/>
      <c r="M85" s="232"/>
      <c r="N85" s="233"/>
      <c r="O85" s="234"/>
      <c r="P85" s="234"/>
      <c r="Q85" s="234"/>
      <c r="R85" s="235"/>
      <c r="S85" s="234"/>
      <c r="T85" s="236"/>
      <c r="AC85" s="205"/>
    </row>
    <row r="86" spans="2:29" s="195" customFormat="1" ht="15" customHeight="1">
      <c r="B86" s="209"/>
      <c r="C86" s="209"/>
      <c r="M86" s="232"/>
      <c r="N86" s="233"/>
      <c r="O86" s="234"/>
      <c r="P86" s="234"/>
      <c r="Q86" s="234"/>
      <c r="R86" s="235"/>
      <c r="S86" s="234"/>
      <c r="T86" s="236"/>
      <c r="AC86" s="205"/>
    </row>
    <row r="87" spans="2:29" s="195" customFormat="1" ht="15" customHeight="1">
      <c r="B87" s="209"/>
      <c r="C87" s="209"/>
      <c r="M87" s="232"/>
      <c r="N87" s="233"/>
      <c r="O87" s="234"/>
      <c r="P87" s="234"/>
      <c r="Q87" s="234"/>
      <c r="R87" s="235"/>
      <c r="S87" s="234"/>
      <c r="T87" s="236"/>
      <c r="AC87" s="205"/>
    </row>
    <row r="88" spans="2:29" s="195" customFormat="1" ht="15" customHeight="1">
      <c r="B88" s="209"/>
      <c r="C88" s="209"/>
      <c r="M88" s="232"/>
      <c r="N88" s="233"/>
      <c r="O88" s="234"/>
      <c r="P88" s="234"/>
      <c r="Q88" s="234"/>
      <c r="R88" s="235"/>
      <c r="S88" s="234"/>
      <c r="T88" s="236"/>
      <c r="AC88" s="205"/>
    </row>
    <row r="89" spans="2:29" s="195" customFormat="1" ht="15" customHeight="1">
      <c r="B89" s="209"/>
      <c r="C89" s="209"/>
      <c r="M89" s="232"/>
      <c r="N89" s="233"/>
      <c r="O89" s="234"/>
      <c r="P89" s="234"/>
      <c r="Q89" s="234"/>
      <c r="R89" s="235"/>
      <c r="S89" s="234"/>
      <c r="T89" s="236"/>
      <c r="AC89" s="205"/>
    </row>
    <row r="90" spans="2:29" s="195" customFormat="1" ht="15" customHeight="1">
      <c r="B90" s="209"/>
      <c r="C90" s="209"/>
      <c r="M90" s="232"/>
      <c r="N90" s="233"/>
      <c r="O90" s="234"/>
      <c r="P90" s="234"/>
      <c r="Q90" s="234"/>
      <c r="R90" s="235"/>
      <c r="S90" s="234"/>
      <c r="T90" s="236"/>
      <c r="AC90" s="205"/>
    </row>
    <row r="91" spans="2:29" s="195" customFormat="1" ht="15" customHeight="1">
      <c r="B91" s="209"/>
      <c r="C91" s="209"/>
      <c r="M91" s="232"/>
      <c r="N91" s="233"/>
      <c r="O91" s="234"/>
      <c r="P91" s="234"/>
      <c r="Q91" s="234"/>
      <c r="R91" s="235"/>
      <c r="S91" s="234"/>
      <c r="T91" s="236"/>
      <c r="AC91" s="205"/>
    </row>
    <row r="92" spans="2:29" s="195" customFormat="1" ht="15" customHeight="1">
      <c r="B92" s="209"/>
      <c r="C92" s="209"/>
      <c r="M92" s="232"/>
      <c r="N92" s="233"/>
      <c r="O92" s="234"/>
      <c r="P92" s="234"/>
      <c r="Q92" s="234"/>
      <c r="R92" s="235"/>
      <c r="S92" s="234"/>
      <c r="T92" s="236"/>
      <c r="AC92" s="205"/>
    </row>
    <row r="93" spans="2:29" s="195" customFormat="1" ht="15" customHeight="1">
      <c r="B93" s="209"/>
      <c r="C93" s="209"/>
      <c r="M93" s="232"/>
      <c r="N93" s="233"/>
      <c r="O93" s="234"/>
      <c r="P93" s="234"/>
      <c r="Q93" s="234"/>
      <c r="R93" s="235"/>
      <c r="S93" s="234"/>
      <c r="T93" s="236"/>
      <c r="AC93" s="205"/>
    </row>
    <row r="94" spans="2:29" s="195" customFormat="1" ht="15" customHeight="1">
      <c r="B94" s="209"/>
      <c r="C94" s="209"/>
      <c r="M94" s="232"/>
      <c r="N94" s="233"/>
      <c r="O94" s="234"/>
      <c r="P94" s="234"/>
      <c r="Q94" s="234"/>
      <c r="R94" s="235"/>
      <c r="S94" s="234"/>
      <c r="T94" s="236"/>
      <c r="AC94" s="205"/>
    </row>
    <row r="95" spans="2:29" s="195" customFormat="1" ht="15" customHeight="1">
      <c r="B95" s="209"/>
      <c r="C95" s="209"/>
      <c r="M95" s="232"/>
      <c r="N95" s="233"/>
      <c r="O95" s="234"/>
      <c r="P95" s="234"/>
      <c r="Q95" s="234"/>
      <c r="R95" s="235"/>
      <c r="S95" s="234"/>
      <c r="T95" s="236"/>
      <c r="AC95" s="205"/>
    </row>
    <row r="96" spans="2:29" s="195" customFormat="1" ht="15" customHeight="1">
      <c r="B96" s="209"/>
      <c r="C96" s="209"/>
      <c r="M96" s="232"/>
      <c r="N96" s="233"/>
      <c r="O96" s="234"/>
      <c r="P96" s="234"/>
      <c r="Q96" s="234"/>
      <c r="R96" s="235"/>
      <c r="S96" s="234"/>
      <c r="T96" s="236"/>
      <c r="AC96" s="205"/>
    </row>
    <row r="97" spans="2:29" s="195" customFormat="1" ht="15" customHeight="1">
      <c r="B97" s="209"/>
      <c r="C97" s="209"/>
      <c r="M97" s="232"/>
      <c r="N97" s="233"/>
      <c r="O97" s="234"/>
      <c r="P97" s="234"/>
      <c r="Q97" s="234"/>
      <c r="R97" s="235"/>
      <c r="S97" s="234"/>
      <c r="T97" s="236"/>
      <c r="AC97" s="205"/>
    </row>
    <row r="98" spans="2:29" s="195" customFormat="1" ht="15" customHeight="1">
      <c r="B98" s="209"/>
      <c r="C98" s="209"/>
      <c r="M98" s="232"/>
      <c r="N98" s="233"/>
      <c r="O98" s="234"/>
      <c r="P98" s="234"/>
      <c r="Q98" s="234"/>
      <c r="R98" s="235"/>
      <c r="S98" s="234"/>
      <c r="T98" s="236"/>
      <c r="AC98" s="205"/>
    </row>
    <row r="99" spans="2:29" s="195" customFormat="1" ht="15" customHeight="1">
      <c r="B99" s="209"/>
      <c r="C99" s="209"/>
      <c r="M99" s="232"/>
      <c r="N99" s="233"/>
      <c r="O99" s="234"/>
      <c r="P99" s="234"/>
      <c r="Q99" s="234"/>
      <c r="R99" s="235"/>
      <c r="S99" s="234"/>
      <c r="T99" s="236"/>
      <c r="AC99" s="205"/>
    </row>
    <row r="100" spans="2:29" s="195" customFormat="1" ht="15" customHeight="1">
      <c r="B100" s="209"/>
      <c r="C100" s="209"/>
      <c r="M100" s="232"/>
      <c r="N100" s="233"/>
      <c r="O100" s="234"/>
      <c r="P100" s="234"/>
      <c r="Q100" s="234"/>
      <c r="R100" s="235"/>
      <c r="S100" s="234"/>
      <c r="T100" s="236"/>
      <c r="AC100" s="205"/>
    </row>
    <row r="101" spans="2:29" s="195" customFormat="1" ht="15" customHeight="1">
      <c r="B101" s="209"/>
      <c r="C101" s="209"/>
      <c r="M101" s="232"/>
      <c r="N101" s="233"/>
      <c r="O101" s="234"/>
      <c r="P101" s="234"/>
      <c r="Q101" s="234"/>
      <c r="R101" s="235"/>
      <c r="S101" s="234"/>
      <c r="T101" s="236"/>
      <c r="AC101" s="205"/>
    </row>
    <row r="102" spans="2:29" s="195" customFormat="1" ht="15" customHeight="1">
      <c r="B102" s="209"/>
      <c r="C102" s="209"/>
      <c r="M102" s="232"/>
      <c r="N102" s="233"/>
      <c r="O102" s="234"/>
      <c r="P102" s="234"/>
      <c r="Q102" s="234"/>
      <c r="R102" s="235"/>
      <c r="S102" s="234"/>
      <c r="T102" s="236"/>
      <c r="AC102" s="205"/>
    </row>
    <row r="103" spans="2:29" s="195" customFormat="1" ht="15" customHeight="1">
      <c r="B103" s="209"/>
      <c r="C103" s="209"/>
      <c r="M103" s="232"/>
      <c r="N103" s="233"/>
      <c r="O103" s="234"/>
      <c r="P103" s="234"/>
      <c r="Q103" s="234"/>
      <c r="R103" s="235"/>
      <c r="S103" s="234"/>
      <c r="T103" s="236"/>
      <c r="AC103" s="205"/>
    </row>
    <row r="104" spans="2:29" s="195" customFormat="1" ht="15" customHeight="1">
      <c r="B104" s="209"/>
      <c r="C104" s="209"/>
      <c r="M104" s="232"/>
      <c r="N104" s="233"/>
      <c r="O104" s="234"/>
      <c r="P104" s="234"/>
      <c r="Q104" s="234"/>
      <c r="R104" s="235"/>
      <c r="S104" s="234"/>
      <c r="T104" s="236"/>
      <c r="AC104" s="205"/>
    </row>
    <row r="105" spans="2:29" s="195" customFormat="1" ht="15" customHeight="1">
      <c r="B105" s="209"/>
      <c r="C105" s="209"/>
      <c r="M105" s="232"/>
      <c r="N105" s="233"/>
      <c r="O105" s="234"/>
      <c r="P105" s="234"/>
      <c r="Q105" s="234"/>
      <c r="R105" s="235"/>
      <c r="S105" s="234"/>
      <c r="T105" s="236"/>
      <c r="AC105" s="205"/>
    </row>
    <row r="106" spans="2:29" s="195" customFormat="1" ht="15" customHeight="1">
      <c r="B106" s="209"/>
      <c r="C106" s="209"/>
      <c r="M106" s="232"/>
      <c r="N106" s="233"/>
      <c r="O106" s="234"/>
      <c r="P106" s="234"/>
      <c r="Q106" s="234"/>
      <c r="R106" s="235"/>
      <c r="S106" s="234"/>
      <c r="T106" s="236"/>
      <c r="AC106" s="205"/>
    </row>
    <row r="107" spans="2:29" s="195" customFormat="1" ht="15" customHeight="1">
      <c r="B107" s="209"/>
      <c r="C107" s="209"/>
      <c r="M107" s="232"/>
      <c r="N107" s="233"/>
      <c r="O107" s="234"/>
      <c r="P107" s="234"/>
      <c r="Q107" s="234"/>
      <c r="R107" s="235"/>
      <c r="S107" s="234"/>
      <c r="T107" s="236"/>
      <c r="AC107" s="205"/>
    </row>
    <row r="108" spans="2:29" s="195" customFormat="1" ht="15" customHeight="1">
      <c r="B108" s="209"/>
      <c r="C108" s="209"/>
      <c r="M108" s="232"/>
      <c r="N108" s="233"/>
      <c r="O108" s="234"/>
      <c r="P108" s="234"/>
      <c r="Q108" s="234"/>
      <c r="R108" s="235"/>
      <c r="S108" s="234"/>
      <c r="T108" s="236"/>
      <c r="AC108" s="205"/>
    </row>
    <row r="109" spans="2:29" s="195" customFormat="1" ht="15" customHeight="1">
      <c r="B109" s="209"/>
      <c r="C109" s="209"/>
      <c r="M109" s="232"/>
      <c r="N109" s="233"/>
      <c r="O109" s="234"/>
      <c r="P109" s="234"/>
      <c r="Q109" s="234"/>
      <c r="R109" s="235"/>
      <c r="S109" s="234"/>
      <c r="T109" s="236"/>
      <c r="AC109" s="205"/>
    </row>
    <row r="110" spans="2:29" s="195" customFormat="1" ht="15" customHeight="1">
      <c r="B110" s="209"/>
      <c r="C110" s="209"/>
      <c r="M110" s="232"/>
      <c r="N110" s="233"/>
      <c r="O110" s="234"/>
      <c r="P110" s="234"/>
      <c r="Q110" s="234"/>
      <c r="R110" s="235"/>
      <c r="S110" s="234"/>
      <c r="T110" s="236"/>
      <c r="AC110" s="205"/>
    </row>
    <row r="111" spans="2:29" s="195" customFormat="1" ht="15" customHeight="1">
      <c r="B111" s="209"/>
      <c r="C111" s="209"/>
      <c r="M111" s="232"/>
      <c r="N111" s="233"/>
      <c r="O111" s="234"/>
      <c r="P111" s="234"/>
      <c r="Q111" s="234"/>
      <c r="R111" s="235"/>
      <c r="S111" s="234"/>
      <c r="T111" s="236"/>
      <c r="AC111" s="205"/>
    </row>
    <row r="112" spans="2:29" s="195" customFormat="1" ht="15" customHeight="1">
      <c r="B112" s="209"/>
      <c r="C112" s="209"/>
      <c r="M112" s="232"/>
      <c r="N112" s="233"/>
      <c r="O112" s="234"/>
      <c r="P112" s="234"/>
      <c r="Q112" s="234"/>
      <c r="R112" s="235"/>
      <c r="S112" s="234"/>
      <c r="T112" s="236"/>
      <c r="AC112" s="205"/>
    </row>
    <row r="113" spans="2:29" s="195" customFormat="1" ht="15" customHeight="1">
      <c r="B113" s="209"/>
      <c r="C113" s="209"/>
      <c r="M113" s="232"/>
      <c r="N113" s="233"/>
      <c r="O113" s="234"/>
      <c r="P113" s="234"/>
      <c r="Q113" s="234"/>
      <c r="R113" s="235"/>
      <c r="S113" s="234"/>
      <c r="T113" s="236"/>
      <c r="AC113" s="205"/>
    </row>
    <row r="114" spans="2:29" s="195" customFormat="1" ht="15" customHeight="1">
      <c r="B114" s="209"/>
      <c r="C114" s="209"/>
      <c r="M114" s="232"/>
      <c r="N114" s="233"/>
      <c r="O114" s="234"/>
      <c r="P114" s="234"/>
      <c r="Q114" s="234"/>
      <c r="R114" s="235"/>
      <c r="S114" s="234"/>
      <c r="T114" s="236"/>
      <c r="AC114" s="205"/>
    </row>
    <row r="115" spans="2:29" s="195" customFormat="1" ht="15" customHeight="1">
      <c r="B115" s="209"/>
      <c r="C115" s="209"/>
      <c r="M115" s="232"/>
      <c r="N115" s="233"/>
      <c r="O115" s="234"/>
      <c r="P115" s="234"/>
      <c r="Q115" s="234"/>
      <c r="R115" s="235"/>
      <c r="S115" s="234"/>
      <c r="T115" s="236"/>
      <c r="AC115" s="205"/>
    </row>
    <row r="116" spans="2:29" s="195" customFormat="1" ht="15" customHeight="1">
      <c r="B116" s="209"/>
      <c r="C116" s="209"/>
      <c r="M116" s="232"/>
      <c r="N116" s="233"/>
      <c r="O116" s="234"/>
      <c r="P116" s="234"/>
      <c r="Q116" s="234"/>
      <c r="R116" s="235"/>
      <c r="S116" s="234"/>
      <c r="T116" s="236"/>
      <c r="AC116" s="205"/>
    </row>
    <row r="117" spans="2:29" s="195" customFormat="1" ht="15" customHeight="1">
      <c r="B117" s="209"/>
      <c r="C117" s="209"/>
      <c r="M117" s="232"/>
      <c r="N117" s="233"/>
      <c r="O117" s="234"/>
      <c r="P117" s="234"/>
      <c r="Q117" s="234"/>
      <c r="R117" s="235"/>
      <c r="S117" s="234"/>
      <c r="T117" s="236"/>
      <c r="AC117" s="205"/>
    </row>
    <row r="118" spans="2:29" s="195" customFormat="1" ht="15" customHeight="1">
      <c r="B118" s="209"/>
      <c r="C118" s="209"/>
      <c r="M118" s="232"/>
      <c r="N118" s="233"/>
      <c r="O118" s="234"/>
      <c r="P118" s="234"/>
      <c r="Q118" s="234"/>
      <c r="R118" s="235"/>
      <c r="S118" s="234"/>
      <c r="T118" s="236"/>
      <c r="AC118" s="205"/>
    </row>
    <row r="119" spans="2:29" s="195" customFormat="1" ht="15" customHeight="1">
      <c r="B119" s="209"/>
      <c r="C119" s="209"/>
      <c r="M119" s="232"/>
      <c r="N119" s="233"/>
      <c r="O119" s="234"/>
      <c r="P119" s="234"/>
      <c r="Q119" s="234"/>
      <c r="R119" s="235"/>
      <c r="S119" s="234"/>
      <c r="T119" s="236"/>
      <c r="AC119" s="205"/>
    </row>
    <row r="120" spans="2:29" s="195" customFormat="1" ht="15" customHeight="1">
      <c r="B120" s="209"/>
      <c r="C120" s="209"/>
      <c r="M120" s="232"/>
      <c r="N120" s="233"/>
      <c r="O120" s="234"/>
      <c r="P120" s="234"/>
      <c r="Q120" s="234"/>
      <c r="R120" s="235"/>
      <c r="S120" s="234"/>
      <c r="T120" s="236"/>
      <c r="AC120" s="205"/>
    </row>
    <row r="121" spans="2:29" s="195" customFormat="1" ht="15" customHeight="1">
      <c r="B121" s="209"/>
      <c r="C121" s="209"/>
      <c r="M121" s="232"/>
      <c r="N121" s="233"/>
      <c r="O121" s="234"/>
      <c r="P121" s="234"/>
      <c r="Q121" s="234"/>
      <c r="R121" s="235"/>
      <c r="S121" s="234"/>
      <c r="T121" s="236"/>
      <c r="AC121" s="205"/>
    </row>
    <row r="122" spans="2:29" s="195" customFormat="1" ht="15" customHeight="1">
      <c r="B122" s="209"/>
      <c r="C122" s="209"/>
      <c r="M122" s="232"/>
      <c r="N122" s="233"/>
      <c r="O122" s="234"/>
      <c r="P122" s="234"/>
      <c r="Q122" s="234"/>
      <c r="R122" s="235"/>
      <c r="S122" s="234"/>
      <c r="T122" s="236"/>
      <c r="AC122" s="205"/>
    </row>
    <row r="123" spans="2:29" s="195" customFormat="1" ht="15" customHeight="1">
      <c r="B123" s="209"/>
      <c r="C123" s="209"/>
      <c r="M123" s="232"/>
      <c r="N123" s="233"/>
      <c r="O123" s="234"/>
      <c r="P123" s="234"/>
      <c r="Q123" s="234"/>
      <c r="R123" s="235"/>
      <c r="S123" s="234"/>
      <c r="T123" s="236"/>
      <c r="AC123" s="205"/>
    </row>
    <row r="124" spans="2:29" s="195" customFormat="1" ht="15" customHeight="1">
      <c r="B124" s="209"/>
      <c r="C124" s="209"/>
      <c r="M124" s="232"/>
      <c r="N124" s="233"/>
      <c r="O124" s="234"/>
      <c r="P124" s="234"/>
      <c r="Q124" s="234"/>
      <c r="R124" s="235"/>
      <c r="S124" s="234"/>
      <c r="T124" s="236"/>
      <c r="AC124" s="205"/>
    </row>
    <row r="125" spans="2:29" s="195" customFormat="1" ht="15" customHeight="1">
      <c r="B125" s="209"/>
      <c r="C125" s="209"/>
      <c r="M125" s="232"/>
      <c r="N125" s="233"/>
      <c r="O125" s="234"/>
      <c r="P125" s="234"/>
      <c r="Q125" s="234"/>
      <c r="R125" s="235"/>
      <c r="S125" s="234"/>
      <c r="T125" s="236"/>
      <c r="AC125" s="205"/>
    </row>
    <row r="126" spans="2:29" s="195" customFormat="1" ht="15" customHeight="1">
      <c r="B126" s="209"/>
      <c r="C126" s="209"/>
      <c r="M126" s="232"/>
      <c r="N126" s="233"/>
      <c r="O126" s="234"/>
      <c r="P126" s="234"/>
      <c r="Q126" s="234"/>
      <c r="R126" s="235"/>
      <c r="S126" s="234"/>
      <c r="T126" s="236"/>
      <c r="AC126" s="205"/>
    </row>
    <row r="127" spans="2:29" s="195" customFormat="1" ht="15" customHeight="1">
      <c r="B127" s="209"/>
      <c r="C127" s="209"/>
      <c r="M127" s="232"/>
      <c r="N127" s="233"/>
      <c r="O127" s="234"/>
      <c r="P127" s="234"/>
      <c r="Q127" s="234"/>
      <c r="R127" s="235"/>
      <c r="S127" s="234"/>
      <c r="T127" s="236"/>
      <c r="AC127" s="205"/>
    </row>
    <row r="128" spans="2:29" s="195" customFormat="1" ht="15" customHeight="1">
      <c r="B128" s="209"/>
      <c r="C128" s="209"/>
      <c r="M128" s="232"/>
      <c r="N128" s="233"/>
      <c r="O128" s="234"/>
      <c r="P128" s="234"/>
      <c r="Q128" s="234"/>
      <c r="R128" s="235"/>
      <c r="S128" s="234"/>
      <c r="T128" s="236"/>
      <c r="AC128" s="205"/>
    </row>
    <row r="129" spans="2:29" s="195" customFormat="1" ht="15" customHeight="1">
      <c r="B129" s="209"/>
      <c r="C129" s="209"/>
      <c r="M129" s="232"/>
      <c r="N129" s="233"/>
      <c r="O129" s="234"/>
      <c r="P129" s="234"/>
      <c r="Q129" s="234"/>
      <c r="R129" s="235"/>
      <c r="S129" s="234"/>
      <c r="T129" s="236"/>
      <c r="AC129" s="205"/>
    </row>
    <row r="130" spans="2:29" s="195" customFormat="1" ht="15" customHeight="1">
      <c r="B130" s="209"/>
      <c r="C130" s="209"/>
      <c r="M130" s="232"/>
      <c r="N130" s="233"/>
      <c r="O130" s="234"/>
      <c r="P130" s="234"/>
      <c r="Q130" s="234"/>
      <c r="R130" s="235"/>
      <c r="S130" s="234"/>
      <c r="T130" s="236"/>
      <c r="AC130" s="205"/>
    </row>
    <row r="131" spans="2:29" s="195" customFormat="1" ht="15" customHeight="1">
      <c r="B131" s="209"/>
      <c r="C131" s="209"/>
      <c r="M131" s="232"/>
      <c r="N131" s="233"/>
      <c r="O131" s="234"/>
      <c r="P131" s="234"/>
      <c r="Q131" s="234"/>
      <c r="R131" s="235"/>
      <c r="S131" s="234"/>
      <c r="T131" s="236"/>
      <c r="AC131" s="205"/>
    </row>
    <row r="132" spans="2:29" s="195" customFormat="1" ht="15" customHeight="1">
      <c r="B132" s="209"/>
      <c r="C132" s="209"/>
      <c r="M132" s="232"/>
      <c r="N132" s="233"/>
      <c r="O132" s="234"/>
      <c r="P132" s="234"/>
      <c r="Q132" s="234"/>
      <c r="R132" s="235"/>
      <c r="S132" s="234"/>
      <c r="T132" s="236"/>
      <c r="AC132" s="205"/>
    </row>
    <row r="133" spans="2:29" s="195" customFormat="1" ht="15" customHeight="1">
      <c r="B133" s="209"/>
      <c r="C133" s="209"/>
      <c r="M133" s="232"/>
      <c r="N133" s="233"/>
      <c r="O133" s="234"/>
      <c r="P133" s="234"/>
      <c r="Q133" s="234"/>
      <c r="R133" s="235"/>
      <c r="S133" s="234"/>
      <c r="T133" s="236"/>
      <c r="AC133" s="205"/>
    </row>
    <row r="134" spans="2:29" s="195" customFormat="1" ht="15" customHeight="1">
      <c r="B134" s="209"/>
      <c r="C134" s="209"/>
      <c r="M134" s="232"/>
      <c r="N134" s="233"/>
      <c r="O134" s="234"/>
      <c r="P134" s="234"/>
      <c r="Q134" s="234"/>
      <c r="R134" s="235"/>
      <c r="S134" s="234"/>
      <c r="T134" s="236"/>
      <c r="AC134" s="205"/>
    </row>
    <row r="135" spans="2:29" s="195" customFormat="1" ht="15" customHeight="1">
      <c r="B135" s="209"/>
      <c r="C135" s="209"/>
      <c r="M135" s="232"/>
      <c r="N135" s="233"/>
      <c r="O135" s="234"/>
      <c r="P135" s="234"/>
      <c r="Q135" s="234"/>
      <c r="R135" s="235"/>
      <c r="S135" s="234"/>
      <c r="T135" s="236"/>
      <c r="AC135" s="205"/>
    </row>
    <row r="136" spans="2:29" s="195" customFormat="1" ht="15" customHeight="1">
      <c r="B136" s="209"/>
      <c r="C136" s="209"/>
      <c r="M136" s="232"/>
      <c r="N136" s="233"/>
      <c r="O136" s="234"/>
      <c r="P136" s="234"/>
      <c r="Q136" s="234"/>
      <c r="R136" s="235"/>
      <c r="S136" s="234"/>
      <c r="T136" s="236"/>
      <c r="AC136" s="205"/>
    </row>
    <row r="137" spans="2:29" s="195" customFormat="1" ht="15" customHeight="1">
      <c r="B137" s="209"/>
      <c r="C137" s="209"/>
      <c r="M137" s="232"/>
      <c r="N137" s="233"/>
      <c r="O137" s="234"/>
      <c r="P137" s="234"/>
      <c r="Q137" s="234"/>
      <c r="R137" s="235"/>
      <c r="S137" s="234"/>
      <c r="T137" s="236"/>
      <c r="AC137" s="205"/>
    </row>
    <row r="138" spans="2:29" s="195" customFormat="1" ht="15" customHeight="1">
      <c r="B138" s="209"/>
      <c r="C138" s="209"/>
      <c r="M138" s="232"/>
      <c r="N138" s="233"/>
      <c r="O138" s="234"/>
      <c r="P138" s="234"/>
      <c r="Q138" s="234"/>
      <c r="R138" s="235"/>
      <c r="S138" s="234"/>
      <c r="T138" s="236"/>
      <c r="AC138" s="205"/>
    </row>
    <row r="139" spans="2:29" s="195" customFormat="1" ht="15" customHeight="1">
      <c r="B139" s="209"/>
      <c r="C139" s="209"/>
      <c r="M139" s="232"/>
      <c r="N139" s="233"/>
      <c r="O139" s="234"/>
      <c r="P139" s="234"/>
      <c r="Q139" s="234"/>
      <c r="R139" s="235"/>
      <c r="S139" s="234"/>
      <c r="T139" s="236"/>
      <c r="AC139" s="205"/>
    </row>
    <row r="140" spans="2:29" s="195" customFormat="1" ht="15" customHeight="1">
      <c r="B140" s="209"/>
      <c r="C140" s="209"/>
      <c r="M140" s="232"/>
      <c r="N140" s="233"/>
      <c r="O140" s="234"/>
      <c r="P140" s="234"/>
      <c r="Q140" s="234"/>
      <c r="R140" s="235"/>
      <c r="S140" s="234"/>
      <c r="T140" s="236"/>
      <c r="AC140" s="205"/>
    </row>
    <row r="141" spans="2:29" s="195" customFormat="1" ht="15" customHeight="1">
      <c r="B141" s="209"/>
      <c r="C141" s="209"/>
      <c r="M141" s="232"/>
      <c r="N141" s="233"/>
      <c r="O141" s="234"/>
      <c r="P141" s="234"/>
      <c r="Q141" s="234"/>
      <c r="R141" s="235"/>
      <c r="S141" s="234"/>
      <c r="T141" s="236"/>
      <c r="AC141" s="205"/>
    </row>
    <row r="142" spans="2:29" s="195" customFormat="1" ht="15" customHeight="1">
      <c r="B142" s="209"/>
      <c r="C142" s="209"/>
      <c r="M142" s="232"/>
      <c r="N142" s="233"/>
      <c r="O142" s="234"/>
      <c r="P142" s="234"/>
      <c r="Q142" s="234"/>
      <c r="R142" s="235"/>
      <c r="S142" s="234"/>
      <c r="T142" s="236"/>
      <c r="AC142" s="205"/>
    </row>
    <row r="143" spans="2:29" s="195" customFormat="1" ht="15" customHeight="1">
      <c r="B143" s="209"/>
      <c r="C143" s="209"/>
      <c r="M143" s="232"/>
      <c r="N143" s="233"/>
      <c r="O143" s="234"/>
      <c r="P143" s="234"/>
      <c r="Q143" s="234"/>
      <c r="R143" s="235"/>
      <c r="S143" s="234"/>
      <c r="T143" s="236"/>
      <c r="AC143" s="205"/>
    </row>
    <row r="144" spans="2:29" s="195" customFormat="1" ht="15" customHeight="1">
      <c r="B144" s="209"/>
      <c r="C144" s="209"/>
      <c r="M144" s="232"/>
      <c r="N144" s="233"/>
      <c r="O144" s="234"/>
      <c r="P144" s="234"/>
      <c r="Q144" s="234"/>
      <c r="R144" s="235"/>
      <c r="S144" s="234"/>
      <c r="T144" s="236"/>
      <c r="AC144" s="205"/>
    </row>
    <row r="145" spans="2:29" s="195" customFormat="1" ht="13.5">
      <c r="B145" s="209"/>
      <c r="C145" s="209"/>
      <c r="M145" s="232"/>
      <c r="N145" s="233"/>
      <c r="O145" s="234"/>
      <c r="P145" s="234"/>
      <c r="Q145" s="234"/>
      <c r="R145" s="235"/>
      <c r="S145" s="234"/>
      <c r="T145" s="236"/>
      <c r="AC145" s="205"/>
    </row>
    <row r="146" spans="2:29" s="195" customFormat="1" ht="13.5">
      <c r="B146" s="209"/>
      <c r="C146" s="209"/>
      <c r="M146" s="232"/>
      <c r="N146" s="233"/>
      <c r="O146" s="234"/>
      <c r="P146" s="234"/>
      <c r="Q146" s="234"/>
      <c r="R146" s="235"/>
      <c r="S146" s="234"/>
      <c r="T146" s="236"/>
      <c r="AC146" s="205"/>
    </row>
    <row r="147" spans="2:29" s="195" customFormat="1" ht="13.5">
      <c r="B147" s="209"/>
      <c r="C147" s="209"/>
      <c r="M147" s="232"/>
      <c r="N147" s="233"/>
      <c r="O147" s="234"/>
      <c r="P147" s="234"/>
      <c r="Q147" s="234"/>
      <c r="R147" s="235"/>
      <c r="S147" s="234"/>
      <c r="T147" s="236"/>
      <c r="AC147" s="205"/>
    </row>
    <row r="148" spans="2:29" s="195" customFormat="1" ht="13.5">
      <c r="B148" s="209"/>
      <c r="C148" s="209"/>
      <c r="M148" s="232"/>
      <c r="N148" s="233"/>
      <c r="O148" s="234"/>
      <c r="P148" s="234"/>
      <c r="Q148" s="234"/>
      <c r="R148" s="235"/>
      <c r="S148" s="234"/>
      <c r="T148" s="236"/>
      <c r="AC148" s="205"/>
    </row>
    <row r="149" spans="2:29" s="195" customFormat="1" ht="13.5">
      <c r="B149" s="209"/>
      <c r="C149" s="209"/>
      <c r="M149" s="232"/>
      <c r="N149" s="233"/>
      <c r="O149" s="234"/>
      <c r="P149" s="234"/>
      <c r="Q149" s="234"/>
      <c r="R149" s="235"/>
      <c r="S149" s="234"/>
      <c r="T149" s="236"/>
      <c r="AC149" s="205"/>
    </row>
    <row r="150" spans="2:29" s="195" customFormat="1" ht="13.5">
      <c r="B150" s="209"/>
      <c r="C150" s="209"/>
      <c r="M150" s="232"/>
      <c r="N150" s="233"/>
      <c r="O150" s="234"/>
      <c r="P150" s="234"/>
      <c r="Q150" s="234"/>
      <c r="R150" s="235"/>
      <c r="S150" s="234"/>
      <c r="T150" s="236"/>
      <c r="AC150" s="205"/>
    </row>
    <row r="151" spans="2:29" s="195" customFormat="1" ht="13.5">
      <c r="B151" s="209"/>
      <c r="C151" s="209"/>
      <c r="M151" s="232"/>
      <c r="N151" s="233"/>
      <c r="O151" s="234"/>
      <c r="P151" s="234"/>
      <c r="Q151" s="234"/>
      <c r="R151" s="235"/>
      <c r="S151" s="234"/>
      <c r="T151" s="236"/>
      <c r="AC151" s="205"/>
    </row>
    <row r="152" spans="2:29" s="195" customFormat="1" ht="13.5">
      <c r="B152" s="209"/>
      <c r="C152" s="209"/>
      <c r="M152" s="232"/>
      <c r="N152" s="233"/>
      <c r="O152" s="234"/>
      <c r="P152" s="234"/>
      <c r="Q152" s="234"/>
      <c r="R152" s="235"/>
      <c r="S152" s="234"/>
      <c r="T152" s="236"/>
      <c r="AC152" s="205"/>
    </row>
    <row r="153" spans="2:29" s="195" customFormat="1" ht="13.5">
      <c r="B153" s="209"/>
      <c r="C153" s="209"/>
      <c r="M153" s="232"/>
      <c r="N153" s="233"/>
      <c r="O153" s="234"/>
      <c r="P153" s="234"/>
      <c r="Q153" s="234"/>
      <c r="R153" s="235"/>
      <c r="S153" s="234"/>
      <c r="T153" s="236"/>
      <c r="AC153" s="205"/>
    </row>
    <row r="154" spans="1:29" ht="13.5">
      <c r="A154" s="195"/>
      <c r="B154" s="209"/>
      <c r="C154" s="209"/>
      <c r="D154" s="195"/>
      <c r="E154" s="195"/>
      <c r="F154" s="195"/>
      <c r="G154" s="195"/>
      <c r="H154" s="195"/>
      <c r="I154" s="195"/>
      <c r="M154" s="232"/>
      <c r="N154" s="233"/>
      <c r="O154" s="234"/>
      <c r="P154" s="234"/>
      <c r="Q154" s="234"/>
      <c r="R154" s="235"/>
      <c r="S154" s="234"/>
      <c r="T154" s="236"/>
      <c r="AC154" s="205"/>
    </row>
    <row r="155" spans="1:29" ht="13.5">
      <c r="A155" s="195"/>
      <c r="B155" s="209"/>
      <c r="C155" s="209"/>
      <c r="D155" s="195"/>
      <c r="E155" s="195"/>
      <c r="F155" s="195"/>
      <c r="G155" s="195"/>
      <c r="H155" s="195"/>
      <c r="I155" s="195"/>
      <c r="M155" s="232"/>
      <c r="N155" s="233"/>
      <c r="O155" s="234"/>
      <c r="P155" s="234"/>
      <c r="Q155" s="234"/>
      <c r="R155" s="235"/>
      <c r="S155" s="234"/>
      <c r="T155" s="236"/>
      <c r="AC155" s="205"/>
    </row>
    <row r="156" spans="1:29" ht="13.5">
      <c r="A156" s="195"/>
      <c r="B156" s="209"/>
      <c r="C156" s="209"/>
      <c r="D156" s="195"/>
      <c r="E156" s="195"/>
      <c r="F156" s="195"/>
      <c r="G156" s="195"/>
      <c r="H156" s="195"/>
      <c r="I156" s="195"/>
      <c r="M156" s="232"/>
      <c r="N156" s="233"/>
      <c r="O156" s="234"/>
      <c r="P156" s="234"/>
      <c r="Q156" s="234"/>
      <c r="R156" s="235"/>
      <c r="S156" s="234"/>
      <c r="T156" s="236"/>
      <c r="AC156" s="205"/>
    </row>
    <row r="157" spans="1:29" ht="13.5">
      <c r="A157" s="195"/>
      <c r="B157" s="209"/>
      <c r="C157" s="209"/>
      <c r="D157" s="195"/>
      <c r="E157" s="195"/>
      <c r="F157" s="195"/>
      <c r="G157" s="195"/>
      <c r="H157" s="195"/>
      <c r="I157" s="195"/>
      <c r="M157" s="232"/>
      <c r="N157" s="233"/>
      <c r="O157" s="234"/>
      <c r="P157" s="234"/>
      <c r="Q157" s="234"/>
      <c r="R157" s="235"/>
      <c r="S157" s="234"/>
      <c r="T157" s="236"/>
      <c r="AC157" s="205"/>
    </row>
    <row r="158" spans="1:29" ht="13.5">
      <c r="A158" s="195"/>
      <c r="B158" s="209"/>
      <c r="C158" s="209"/>
      <c r="D158" s="195"/>
      <c r="E158" s="195"/>
      <c r="F158" s="195"/>
      <c r="G158" s="195"/>
      <c r="H158" s="195"/>
      <c r="I158" s="195"/>
      <c r="M158" s="232"/>
      <c r="N158" s="233"/>
      <c r="O158" s="234"/>
      <c r="P158" s="234"/>
      <c r="Q158" s="234"/>
      <c r="R158" s="235"/>
      <c r="S158" s="234"/>
      <c r="T158" s="236"/>
      <c r="AC158" s="205"/>
    </row>
    <row r="159" spans="1:29" ht="13.5">
      <c r="A159" s="195"/>
      <c r="B159" s="209"/>
      <c r="C159" s="209"/>
      <c r="D159" s="195"/>
      <c r="E159" s="195"/>
      <c r="F159" s="195"/>
      <c r="G159" s="195"/>
      <c r="H159" s="195"/>
      <c r="I159" s="195"/>
      <c r="M159" s="232"/>
      <c r="N159" s="233"/>
      <c r="O159" s="234"/>
      <c r="P159" s="234"/>
      <c r="Q159" s="234"/>
      <c r="R159" s="235"/>
      <c r="S159" s="234"/>
      <c r="T159" s="236"/>
      <c r="AC159" s="205"/>
    </row>
    <row r="160" spans="1:29" ht="13.5">
      <c r="A160" s="195"/>
      <c r="B160" s="209"/>
      <c r="C160" s="209"/>
      <c r="D160" s="195"/>
      <c r="E160" s="195"/>
      <c r="F160" s="195"/>
      <c r="G160" s="195"/>
      <c r="H160" s="195"/>
      <c r="I160" s="195"/>
      <c r="M160" s="232"/>
      <c r="N160" s="233"/>
      <c r="O160" s="234"/>
      <c r="P160" s="234"/>
      <c r="Q160" s="234"/>
      <c r="R160" s="235"/>
      <c r="S160" s="234"/>
      <c r="T160" s="236"/>
      <c r="AC160" s="205"/>
    </row>
    <row r="161" spans="1:29" ht="13.5">
      <c r="A161" s="195"/>
      <c r="B161" s="209"/>
      <c r="C161" s="209"/>
      <c r="D161" s="195"/>
      <c r="E161" s="195"/>
      <c r="F161" s="195"/>
      <c r="G161" s="195"/>
      <c r="H161" s="195"/>
      <c r="I161" s="195"/>
      <c r="M161" s="232"/>
      <c r="N161" s="233"/>
      <c r="O161" s="234"/>
      <c r="P161" s="234"/>
      <c r="Q161" s="234"/>
      <c r="R161" s="235"/>
      <c r="S161" s="234"/>
      <c r="T161" s="236"/>
      <c r="AC161" s="205"/>
    </row>
    <row r="162" spans="1:29" ht="13.5">
      <c r="A162" s="195"/>
      <c r="B162" s="209"/>
      <c r="C162" s="209"/>
      <c r="D162" s="195"/>
      <c r="E162" s="195"/>
      <c r="F162" s="195"/>
      <c r="G162" s="195"/>
      <c r="H162" s="195"/>
      <c r="I162" s="195"/>
      <c r="M162" s="232"/>
      <c r="N162" s="233"/>
      <c r="O162" s="234"/>
      <c r="P162" s="234"/>
      <c r="Q162" s="234"/>
      <c r="R162" s="235"/>
      <c r="S162" s="234"/>
      <c r="T162" s="236"/>
      <c r="AC162" s="205"/>
    </row>
    <row r="163" spans="1:29" ht="13.5">
      <c r="A163" s="195"/>
      <c r="B163" s="209"/>
      <c r="C163" s="209"/>
      <c r="D163" s="195"/>
      <c r="E163" s="195"/>
      <c r="F163" s="195"/>
      <c r="G163" s="195"/>
      <c r="H163" s="195"/>
      <c r="I163" s="195"/>
      <c r="M163" s="232"/>
      <c r="N163" s="233"/>
      <c r="O163" s="234"/>
      <c r="P163" s="234"/>
      <c r="Q163" s="234"/>
      <c r="R163" s="235"/>
      <c r="S163" s="234"/>
      <c r="T163" s="236"/>
      <c r="AC163" s="205"/>
    </row>
    <row r="164" spans="1:29" ht="13.5">
      <c r="A164" s="195"/>
      <c r="B164" s="209"/>
      <c r="C164" s="209"/>
      <c r="D164" s="195"/>
      <c r="E164" s="195"/>
      <c r="F164" s="195"/>
      <c r="G164" s="195"/>
      <c r="H164" s="195"/>
      <c r="I164" s="195"/>
      <c r="M164" s="232"/>
      <c r="N164" s="233"/>
      <c r="O164" s="234"/>
      <c r="P164" s="234"/>
      <c r="Q164" s="234"/>
      <c r="R164" s="235"/>
      <c r="S164" s="234"/>
      <c r="T164" s="236"/>
      <c r="AC164" s="205"/>
    </row>
    <row r="165" spans="1:29" ht="13.5">
      <c r="A165" s="195"/>
      <c r="B165" s="209"/>
      <c r="C165" s="209"/>
      <c r="D165" s="195"/>
      <c r="E165" s="195"/>
      <c r="F165" s="195"/>
      <c r="G165" s="195"/>
      <c r="H165" s="195"/>
      <c r="I165" s="195"/>
      <c r="M165" s="232"/>
      <c r="N165" s="233"/>
      <c r="O165" s="234"/>
      <c r="P165" s="234"/>
      <c r="Q165" s="234"/>
      <c r="R165" s="235"/>
      <c r="S165" s="234"/>
      <c r="T165" s="236"/>
      <c r="AC165" s="205"/>
    </row>
    <row r="166" spans="1:29" ht="13.5">
      <c r="A166" s="195"/>
      <c r="B166" s="209"/>
      <c r="C166" s="209"/>
      <c r="D166" s="195"/>
      <c r="E166" s="195"/>
      <c r="F166" s="195"/>
      <c r="G166" s="195"/>
      <c r="H166" s="195"/>
      <c r="I166" s="195"/>
      <c r="M166" s="232"/>
      <c r="N166" s="233"/>
      <c r="O166" s="234"/>
      <c r="P166" s="234"/>
      <c r="Q166" s="234"/>
      <c r="R166" s="235"/>
      <c r="S166" s="234"/>
      <c r="T166" s="236"/>
      <c r="AC166" s="205"/>
    </row>
    <row r="167" spans="1:29" ht="13.5">
      <c r="A167" s="195"/>
      <c r="B167" s="209"/>
      <c r="C167" s="209"/>
      <c r="D167" s="195"/>
      <c r="E167" s="195"/>
      <c r="F167" s="195"/>
      <c r="G167" s="195"/>
      <c r="H167" s="195"/>
      <c r="I167" s="195"/>
      <c r="M167" s="232"/>
      <c r="N167" s="233"/>
      <c r="O167" s="234"/>
      <c r="P167" s="234"/>
      <c r="Q167" s="234"/>
      <c r="R167" s="235"/>
      <c r="S167" s="234"/>
      <c r="T167" s="236"/>
      <c r="AC167" s="205"/>
    </row>
    <row r="168" spans="1:29" ht="13.5">
      <c r="A168" s="195"/>
      <c r="B168" s="209"/>
      <c r="C168" s="209"/>
      <c r="D168" s="195"/>
      <c r="E168" s="195"/>
      <c r="F168" s="195"/>
      <c r="G168" s="195"/>
      <c r="H168" s="195"/>
      <c r="I168" s="195"/>
      <c r="M168" s="232"/>
      <c r="N168" s="233"/>
      <c r="O168" s="234"/>
      <c r="P168" s="234"/>
      <c r="Q168" s="234"/>
      <c r="R168" s="235"/>
      <c r="S168" s="234"/>
      <c r="T168" s="236"/>
      <c r="AC168" s="205"/>
    </row>
    <row r="169" spans="1:29" ht="13.5">
      <c r="A169" s="195"/>
      <c r="B169" s="209"/>
      <c r="C169" s="209"/>
      <c r="D169" s="195"/>
      <c r="E169" s="195"/>
      <c r="F169" s="195"/>
      <c r="G169" s="195"/>
      <c r="H169" s="195"/>
      <c r="I169" s="195"/>
      <c r="M169" s="232"/>
      <c r="N169" s="233"/>
      <c r="O169" s="234"/>
      <c r="P169" s="234"/>
      <c r="Q169" s="234"/>
      <c r="R169" s="235"/>
      <c r="S169" s="234"/>
      <c r="T169" s="236"/>
      <c r="AC169" s="205"/>
    </row>
    <row r="170" spans="1:29" ht="13.5">
      <c r="A170" s="195"/>
      <c r="B170" s="209"/>
      <c r="C170" s="209"/>
      <c r="D170" s="195"/>
      <c r="E170" s="195"/>
      <c r="F170" s="195"/>
      <c r="G170" s="195"/>
      <c r="H170" s="195"/>
      <c r="I170" s="195"/>
      <c r="M170" s="232"/>
      <c r="N170" s="233"/>
      <c r="O170" s="234"/>
      <c r="P170" s="234"/>
      <c r="Q170" s="234"/>
      <c r="R170" s="235"/>
      <c r="S170" s="234"/>
      <c r="T170" s="236"/>
      <c r="AC170" s="205"/>
    </row>
    <row r="171" spans="1:29" ht="13.5">
      <c r="A171" s="195"/>
      <c r="B171" s="209"/>
      <c r="C171" s="209"/>
      <c r="D171" s="195"/>
      <c r="E171" s="195"/>
      <c r="F171" s="195"/>
      <c r="G171" s="195"/>
      <c r="H171" s="195"/>
      <c r="I171" s="195"/>
      <c r="M171" s="232"/>
      <c r="N171" s="233"/>
      <c r="O171" s="234"/>
      <c r="P171" s="234"/>
      <c r="Q171" s="234"/>
      <c r="R171" s="235"/>
      <c r="S171" s="234"/>
      <c r="T171" s="236"/>
      <c r="AC171" s="205"/>
    </row>
    <row r="172" spans="1:29" ht="13.5">
      <c r="A172" s="195"/>
      <c r="B172" s="209"/>
      <c r="C172" s="209"/>
      <c r="D172" s="195"/>
      <c r="E172" s="195"/>
      <c r="F172" s="195"/>
      <c r="G172" s="195"/>
      <c r="H172" s="195"/>
      <c r="I172" s="195"/>
      <c r="M172" s="232"/>
      <c r="N172" s="233"/>
      <c r="O172" s="234"/>
      <c r="P172" s="234"/>
      <c r="Q172" s="234"/>
      <c r="R172" s="235"/>
      <c r="S172" s="234"/>
      <c r="T172" s="236"/>
      <c r="AC172" s="205"/>
    </row>
    <row r="173" spans="1:29" ht="13.5">
      <c r="A173" s="195"/>
      <c r="B173" s="209"/>
      <c r="C173" s="209"/>
      <c r="D173" s="195"/>
      <c r="E173" s="195"/>
      <c r="F173" s="195"/>
      <c r="G173" s="195"/>
      <c r="H173" s="195"/>
      <c r="I173" s="195"/>
      <c r="M173" s="232"/>
      <c r="N173" s="233"/>
      <c r="O173" s="234"/>
      <c r="P173" s="234"/>
      <c r="Q173" s="234"/>
      <c r="R173" s="235"/>
      <c r="S173" s="234"/>
      <c r="T173" s="236"/>
      <c r="AC173" s="205"/>
    </row>
    <row r="174" spans="1:29" ht="13.5">
      <c r="A174" s="195"/>
      <c r="B174" s="209"/>
      <c r="C174" s="209"/>
      <c r="D174" s="195"/>
      <c r="E174" s="195"/>
      <c r="F174" s="195"/>
      <c r="G174" s="195"/>
      <c r="H174" s="195"/>
      <c r="I174" s="195"/>
      <c r="M174" s="232"/>
      <c r="N174" s="233"/>
      <c r="O174" s="234"/>
      <c r="P174" s="234"/>
      <c r="Q174" s="234"/>
      <c r="R174" s="235"/>
      <c r="S174" s="234"/>
      <c r="T174" s="236"/>
      <c r="AC174" s="205"/>
    </row>
    <row r="175" spans="1:29" ht="13.5">
      <c r="A175" s="195"/>
      <c r="B175" s="209"/>
      <c r="C175" s="209"/>
      <c r="D175" s="195"/>
      <c r="E175" s="195"/>
      <c r="F175" s="195"/>
      <c r="G175" s="195"/>
      <c r="H175" s="195"/>
      <c r="I175" s="195"/>
      <c r="M175" s="232"/>
      <c r="N175" s="233"/>
      <c r="O175" s="234"/>
      <c r="P175" s="234"/>
      <c r="Q175" s="234"/>
      <c r="R175" s="235"/>
      <c r="S175" s="234"/>
      <c r="T175" s="236"/>
      <c r="AC175" s="205"/>
    </row>
    <row r="176" spans="1:29" ht="13.5">
      <c r="A176" s="195"/>
      <c r="B176" s="209"/>
      <c r="C176" s="209"/>
      <c r="D176" s="195"/>
      <c r="E176" s="195"/>
      <c r="F176" s="195"/>
      <c r="G176" s="195"/>
      <c r="H176" s="195"/>
      <c r="I176" s="195"/>
      <c r="M176" s="232"/>
      <c r="N176" s="233"/>
      <c r="O176" s="234"/>
      <c r="P176" s="234"/>
      <c r="Q176" s="234"/>
      <c r="R176" s="235"/>
      <c r="S176" s="234"/>
      <c r="T176" s="236"/>
      <c r="AC176" s="205"/>
    </row>
    <row r="177" spans="1:29" ht="13.5">
      <c r="A177" s="195"/>
      <c r="B177" s="209"/>
      <c r="C177" s="209"/>
      <c r="D177" s="195"/>
      <c r="E177" s="195"/>
      <c r="F177" s="195"/>
      <c r="G177" s="195"/>
      <c r="H177" s="195"/>
      <c r="I177" s="195"/>
      <c r="M177" s="232"/>
      <c r="N177" s="233"/>
      <c r="O177" s="234"/>
      <c r="P177" s="234"/>
      <c r="Q177" s="234"/>
      <c r="R177" s="235"/>
      <c r="S177" s="234"/>
      <c r="T177" s="236"/>
      <c r="AC177" s="205"/>
    </row>
    <row r="178" spans="1:29" ht="13.5">
      <c r="A178" s="195"/>
      <c r="B178" s="209"/>
      <c r="C178" s="209"/>
      <c r="D178" s="195"/>
      <c r="E178" s="195"/>
      <c r="F178" s="195"/>
      <c r="G178" s="195"/>
      <c r="H178" s="195"/>
      <c r="I178" s="195"/>
      <c r="M178" s="232"/>
      <c r="N178" s="233"/>
      <c r="O178" s="234"/>
      <c r="P178" s="234"/>
      <c r="Q178" s="234"/>
      <c r="R178" s="235"/>
      <c r="S178" s="234"/>
      <c r="T178" s="236"/>
      <c r="AC178" s="205"/>
    </row>
    <row r="179" spans="1:29" ht="13.5">
      <c r="A179" s="195"/>
      <c r="B179" s="209"/>
      <c r="C179" s="209"/>
      <c r="D179" s="195"/>
      <c r="E179" s="195"/>
      <c r="F179" s="195"/>
      <c r="G179" s="195"/>
      <c r="H179" s="195"/>
      <c r="I179" s="195"/>
      <c r="M179" s="232"/>
      <c r="N179" s="233"/>
      <c r="O179" s="234"/>
      <c r="P179" s="234"/>
      <c r="Q179" s="234"/>
      <c r="R179" s="235"/>
      <c r="S179" s="234"/>
      <c r="T179" s="236"/>
      <c r="AC179" s="205"/>
    </row>
    <row r="180" spans="1:29" ht="13.5">
      <c r="A180" s="195"/>
      <c r="B180" s="209"/>
      <c r="C180" s="209"/>
      <c r="D180" s="195"/>
      <c r="E180" s="195"/>
      <c r="F180" s="195"/>
      <c r="G180" s="195"/>
      <c r="H180" s="195"/>
      <c r="I180" s="195"/>
      <c r="M180" s="232"/>
      <c r="N180" s="233"/>
      <c r="O180" s="234"/>
      <c r="P180" s="234"/>
      <c r="Q180" s="234"/>
      <c r="R180" s="235"/>
      <c r="S180" s="234"/>
      <c r="T180" s="236"/>
      <c r="AC180" s="205"/>
    </row>
    <row r="181" spans="1:29" ht="13.5">
      <c r="A181" s="195"/>
      <c r="B181" s="209"/>
      <c r="C181" s="209"/>
      <c r="D181" s="195"/>
      <c r="E181" s="195"/>
      <c r="F181" s="195"/>
      <c r="G181" s="195"/>
      <c r="H181" s="195"/>
      <c r="I181" s="195"/>
      <c r="M181" s="232"/>
      <c r="N181" s="233"/>
      <c r="O181" s="234"/>
      <c r="P181" s="234"/>
      <c r="Q181" s="234"/>
      <c r="R181" s="235"/>
      <c r="S181" s="234"/>
      <c r="T181" s="236"/>
      <c r="AC181" s="205"/>
    </row>
    <row r="182" spans="1:29" ht="13.5">
      <c r="A182" s="195"/>
      <c r="B182" s="209"/>
      <c r="C182" s="209"/>
      <c r="D182" s="195"/>
      <c r="E182" s="195"/>
      <c r="F182" s="195"/>
      <c r="G182" s="195"/>
      <c r="H182" s="195"/>
      <c r="I182" s="195"/>
      <c r="M182" s="232"/>
      <c r="N182" s="233"/>
      <c r="O182" s="234"/>
      <c r="P182" s="234"/>
      <c r="Q182" s="234"/>
      <c r="R182" s="235"/>
      <c r="S182" s="234"/>
      <c r="T182" s="236"/>
      <c r="AC182" s="205"/>
    </row>
    <row r="183" spans="1:29" ht="13.5">
      <c r="A183" s="195"/>
      <c r="B183" s="209"/>
      <c r="C183" s="209"/>
      <c r="D183" s="195"/>
      <c r="E183" s="195"/>
      <c r="F183" s="195"/>
      <c r="G183" s="195"/>
      <c r="H183" s="195"/>
      <c r="I183" s="195"/>
      <c r="M183" s="232"/>
      <c r="N183" s="233"/>
      <c r="O183" s="234"/>
      <c r="P183" s="234"/>
      <c r="Q183" s="234"/>
      <c r="R183" s="235"/>
      <c r="S183" s="234"/>
      <c r="T183" s="236"/>
      <c r="AC183" s="205"/>
    </row>
    <row r="184" spans="1:29" ht="13.5">
      <c r="A184" s="195"/>
      <c r="B184" s="209"/>
      <c r="C184" s="209"/>
      <c r="D184" s="195"/>
      <c r="E184" s="195"/>
      <c r="F184" s="195"/>
      <c r="G184" s="195"/>
      <c r="H184" s="195"/>
      <c r="I184" s="195"/>
      <c r="M184" s="232"/>
      <c r="N184" s="233"/>
      <c r="O184" s="234"/>
      <c r="P184" s="234"/>
      <c r="Q184" s="234"/>
      <c r="R184" s="235"/>
      <c r="S184" s="234"/>
      <c r="T184" s="236"/>
      <c r="AC184" s="205"/>
    </row>
    <row r="185" spans="1:29" ht="13.5">
      <c r="A185" s="195"/>
      <c r="B185" s="209"/>
      <c r="C185" s="209"/>
      <c r="D185" s="195"/>
      <c r="E185" s="195"/>
      <c r="F185" s="195"/>
      <c r="G185" s="195"/>
      <c r="H185" s="195"/>
      <c r="I185" s="195"/>
      <c r="M185" s="232"/>
      <c r="N185" s="233"/>
      <c r="O185" s="234"/>
      <c r="P185" s="234"/>
      <c r="Q185" s="234"/>
      <c r="R185" s="235"/>
      <c r="S185" s="234"/>
      <c r="T185" s="236"/>
      <c r="AC185" s="205"/>
    </row>
    <row r="186" spans="1:29" ht="13.5">
      <c r="A186" s="195"/>
      <c r="B186" s="209"/>
      <c r="C186" s="209"/>
      <c r="D186" s="195"/>
      <c r="E186" s="195"/>
      <c r="F186" s="195"/>
      <c r="G186" s="195"/>
      <c r="H186" s="195"/>
      <c r="I186" s="195"/>
      <c r="M186" s="232"/>
      <c r="N186" s="233"/>
      <c r="O186" s="234"/>
      <c r="P186" s="234"/>
      <c r="Q186" s="234"/>
      <c r="R186" s="235"/>
      <c r="S186" s="234"/>
      <c r="T186" s="236"/>
      <c r="AC186" s="205"/>
    </row>
    <row r="187" spans="1:29" ht="13.5">
      <c r="A187" s="195"/>
      <c r="B187" s="209"/>
      <c r="C187" s="209"/>
      <c r="D187" s="195"/>
      <c r="E187" s="195"/>
      <c r="F187" s="195"/>
      <c r="G187" s="195"/>
      <c r="H187" s="195"/>
      <c r="I187" s="195"/>
      <c r="M187" s="232"/>
      <c r="N187" s="233"/>
      <c r="O187" s="234"/>
      <c r="P187" s="234"/>
      <c r="Q187" s="234"/>
      <c r="R187" s="235"/>
      <c r="S187" s="234"/>
      <c r="T187" s="236"/>
      <c r="AC187" s="205"/>
    </row>
    <row r="188" spans="1:29" ht="13.5">
      <c r="A188" s="195"/>
      <c r="B188" s="209"/>
      <c r="C188" s="209"/>
      <c r="D188" s="195"/>
      <c r="E188" s="195"/>
      <c r="F188" s="195"/>
      <c r="G188" s="195"/>
      <c r="H188" s="195"/>
      <c r="I188" s="195"/>
      <c r="M188" s="232"/>
      <c r="N188" s="233"/>
      <c r="O188" s="234"/>
      <c r="P188" s="234"/>
      <c r="Q188" s="234"/>
      <c r="R188" s="235"/>
      <c r="S188" s="234"/>
      <c r="T188" s="236"/>
      <c r="AC188" s="205"/>
    </row>
    <row r="189" spans="1:29" ht="13.5">
      <c r="A189" s="195"/>
      <c r="B189" s="209"/>
      <c r="C189" s="209"/>
      <c r="D189" s="195"/>
      <c r="E189" s="195"/>
      <c r="F189" s="195"/>
      <c r="G189" s="195"/>
      <c r="H189" s="195"/>
      <c r="I189" s="195"/>
      <c r="M189" s="232"/>
      <c r="N189" s="233"/>
      <c r="O189" s="234"/>
      <c r="P189" s="234"/>
      <c r="Q189" s="234"/>
      <c r="R189" s="235"/>
      <c r="S189" s="234"/>
      <c r="T189" s="236"/>
      <c r="AC189" s="205"/>
    </row>
    <row r="190" spans="1:29" ht="13.5">
      <c r="A190" s="195"/>
      <c r="B190" s="209"/>
      <c r="C190" s="209"/>
      <c r="D190" s="195"/>
      <c r="E190" s="195"/>
      <c r="F190" s="195"/>
      <c r="G190" s="195"/>
      <c r="H190" s="195"/>
      <c r="I190" s="195"/>
      <c r="M190" s="232"/>
      <c r="N190" s="233"/>
      <c r="O190" s="234"/>
      <c r="P190" s="234"/>
      <c r="Q190" s="234"/>
      <c r="R190" s="235"/>
      <c r="S190" s="234"/>
      <c r="T190" s="236"/>
      <c r="AC190" s="205"/>
    </row>
    <row r="191" spans="1:29" ht="13.5">
      <c r="A191" s="195"/>
      <c r="B191" s="209"/>
      <c r="C191" s="209"/>
      <c r="D191" s="195"/>
      <c r="E191" s="195"/>
      <c r="F191" s="195"/>
      <c r="G191" s="195"/>
      <c r="H191" s="195"/>
      <c r="I191" s="195"/>
      <c r="M191" s="232"/>
      <c r="N191" s="233"/>
      <c r="O191" s="234"/>
      <c r="P191" s="234"/>
      <c r="Q191" s="234"/>
      <c r="R191" s="235"/>
      <c r="S191" s="234"/>
      <c r="T191" s="236"/>
      <c r="AC191" s="205"/>
    </row>
    <row r="192" spans="1:29" ht="13.5">
      <c r="A192" s="195"/>
      <c r="B192" s="209"/>
      <c r="C192" s="209"/>
      <c r="D192" s="195"/>
      <c r="E192" s="195"/>
      <c r="F192" s="195"/>
      <c r="G192" s="195"/>
      <c r="H192" s="195"/>
      <c r="I192" s="195"/>
      <c r="M192" s="232"/>
      <c r="N192" s="233"/>
      <c r="O192" s="234"/>
      <c r="P192" s="234"/>
      <c r="Q192" s="234"/>
      <c r="R192" s="235"/>
      <c r="S192" s="234"/>
      <c r="T192" s="236"/>
      <c r="AC192" s="205"/>
    </row>
    <row r="193" spans="1:29" ht="13.5">
      <c r="A193" s="195"/>
      <c r="B193" s="209"/>
      <c r="C193" s="209"/>
      <c r="D193" s="195"/>
      <c r="E193" s="195"/>
      <c r="F193" s="195"/>
      <c r="G193" s="195"/>
      <c r="H193" s="195"/>
      <c r="I193" s="195"/>
      <c r="M193" s="232"/>
      <c r="N193" s="233"/>
      <c r="O193" s="234"/>
      <c r="P193" s="234"/>
      <c r="Q193" s="234"/>
      <c r="R193" s="235"/>
      <c r="S193" s="234"/>
      <c r="T193" s="236"/>
      <c r="AC193" s="205"/>
    </row>
    <row r="194" spans="1:29" ht="13.5">
      <c r="A194" s="195"/>
      <c r="B194" s="209"/>
      <c r="C194" s="209"/>
      <c r="D194" s="195"/>
      <c r="E194" s="195"/>
      <c r="F194" s="195"/>
      <c r="G194" s="195"/>
      <c r="H194" s="195"/>
      <c r="I194" s="195"/>
      <c r="M194" s="232"/>
      <c r="N194" s="233"/>
      <c r="O194" s="234"/>
      <c r="P194" s="234"/>
      <c r="Q194" s="234"/>
      <c r="R194" s="235"/>
      <c r="S194" s="234"/>
      <c r="T194" s="236"/>
      <c r="AC194" s="205"/>
    </row>
    <row r="195" spans="1:29" ht="13.5">
      <c r="A195" s="195"/>
      <c r="B195" s="209"/>
      <c r="C195" s="209"/>
      <c r="D195" s="195"/>
      <c r="E195" s="195"/>
      <c r="F195" s="195"/>
      <c r="G195" s="195"/>
      <c r="H195" s="195"/>
      <c r="I195" s="195"/>
      <c r="M195" s="232"/>
      <c r="N195" s="233"/>
      <c r="O195" s="234"/>
      <c r="P195" s="234"/>
      <c r="Q195" s="234"/>
      <c r="R195" s="235"/>
      <c r="S195" s="234"/>
      <c r="T195" s="236"/>
      <c r="AC195" s="205"/>
    </row>
    <row r="196" spans="1:29" ht="13.5">
      <c r="A196" s="195"/>
      <c r="B196" s="209"/>
      <c r="C196" s="209"/>
      <c r="D196" s="195"/>
      <c r="E196" s="195"/>
      <c r="F196" s="195"/>
      <c r="G196" s="195"/>
      <c r="H196" s="195"/>
      <c r="I196" s="195"/>
      <c r="M196" s="232"/>
      <c r="N196" s="233"/>
      <c r="O196" s="234"/>
      <c r="P196" s="234"/>
      <c r="Q196" s="234"/>
      <c r="R196" s="235"/>
      <c r="S196" s="234"/>
      <c r="T196" s="236"/>
      <c r="AC196" s="205"/>
    </row>
    <row r="197" spans="1:29" ht="13.5">
      <c r="A197" s="195"/>
      <c r="B197" s="209"/>
      <c r="C197" s="209"/>
      <c r="D197" s="195"/>
      <c r="E197" s="195"/>
      <c r="F197" s="195"/>
      <c r="G197" s="195"/>
      <c r="H197" s="195"/>
      <c r="I197" s="195"/>
      <c r="M197" s="232"/>
      <c r="N197" s="233"/>
      <c r="O197" s="234"/>
      <c r="P197" s="234"/>
      <c r="Q197" s="234"/>
      <c r="R197" s="235"/>
      <c r="S197" s="234"/>
      <c r="T197" s="236"/>
      <c r="AC197" s="205"/>
    </row>
    <row r="198" spans="1:29" ht="13.5">
      <c r="A198" s="195"/>
      <c r="B198" s="209"/>
      <c r="C198" s="209"/>
      <c r="D198" s="195"/>
      <c r="E198" s="195"/>
      <c r="F198" s="195"/>
      <c r="G198" s="195"/>
      <c r="H198" s="195"/>
      <c r="I198" s="195"/>
      <c r="M198" s="232"/>
      <c r="N198" s="233"/>
      <c r="O198" s="234"/>
      <c r="P198" s="234"/>
      <c r="Q198" s="234"/>
      <c r="R198" s="235"/>
      <c r="S198" s="234"/>
      <c r="T198" s="236"/>
      <c r="AC198" s="205"/>
    </row>
    <row r="199" spans="1:29" ht="13.5">
      <c r="A199" s="195"/>
      <c r="B199" s="209"/>
      <c r="C199" s="209"/>
      <c r="D199" s="195"/>
      <c r="E199" s="195"/>
      <c r="F199" s="195"/>
      <c r="G199" s="195"/>
      <c r="H199" s="195"/>
      <c r="I199" s="195"/>
      <c r="M199" s="232"/>
      <c r="N199" s="233"/>
      <c r="O199" s="234"/>
      <c r="P199" s="234"/>
      <c r="Q199" s="234"/>
      <c r="R199" s="235"/>
      <c r="S199" s="234"/>
      <c r="T199" s="236"/>
      <c r="AC199" s="205"/>
    </row>
    <row r="200" spans="1:29" ht="13.5">
      <c r="A200" s="195"/>
      <c r="B200" s="209"/>
      <c r="C200" s="209"/>
      <c r="D200" s="195"/>
      <c r="E200" s="195"/>
      <c r="F200" s="195"/>
      <c r="G200" s="195"/>
      <c r="H200" s="195"/>
      <c r="I200" s="195"/>
      <c r="M200" s="232"/>
      <c r="N200" s="233"/>
      <c r="O200" s="234"/>
      <c r="P200" s="234"/>
      <c r="Q200" s="234"/>
      <c r="R200" s="235"/>
      <c r="S200" s="234"/>
      <c r="T200" s="236"/>
      <c r="AC200" s="205"/>
    </row>
    <row r="201" spans="1:29" ht="13.5">
      <c r="A201" s="195"/>
      <c r="B201" s="209"/>
      <c r="C201" s="209"/>
      <c r="D201" s="195"/>
      <c r="E201" s="195"/>
      <c r="F201" s="195"/>
      <c r="G201" s="195"/>
      <c r="H201" s="195"/>
      <c r="I201" s="195"/>
      <c r="M201" s="232"/>
      <c r="N201" s="233"/>
      <c r="O201" s="234"/>
      <c r="P201" s="234"/>
      <c r="Q201" s="234"/>
      <c r="R201" s="235"/>
      <c r="S201" s="234"/>
      <c r="T201" s="236"/>
      <c r="AC201" s="205"/>
    </row>
    <row r="202" spans="1:29" ht="13.5">
      <c r="A202" s="195"/>
      <c r="B202" s="209"/>
      <c r="C202" s="209"/>
      <c r="D202" s="195"/>
      <c r="E202" s="195"/>
      <c r="F202" s="195"/>
      <c r="G202" s="195"/>
      <c r="H202" s="195"/>
      <c r="I202" s="195"/>
      <c r="M202" s="232"/>
      <c r="N202" s="233"/>
      <c r="O202" s="234"/>
      <c r="P202" s="234"/>
      <c r="Q202" s="234"/>
      <c r="R202" s="235"/>
      <c r="S202" s="234"/>
      <c r="T202" s="236"/>
      <c r="AC202" s="205"/>
    </row>
    <row r="203" spans="1:29" ht="13.5">
      <c r="A203" s="195"/>
      <c r="B203" s="209"/>
      <c r="C203" s="209"/>
      <c r="D203" s="195"/>
      <c r="E203" s="195"/>
      <c r="F203" s="195"/>
      <c r="G203" s="195"/>
      <c r="H203" s="195"/>
      <c r="I203" s="195"/>
      <c r="M203" s="232"/>
      <c r="N203" s="233"/>
      <c r="O203" s="234"/>
      <c r="P203" s="234"/>
      <c r="Q203" s="234"/>
      <c r="R203" s="235"/>
      <c r="S203" s="234"/>
      <c r="T203" s="236"/>
      <c r="AC203" s="205"/>
    </row>
    <row r="204" spans="1:29" ht="13.5">
      <c r="A204" s="195"/>
      <c r="B204" s="209"/>
      <c r="C204" s="209"/>
      <c r="D204" s="195"/>
      <c r="E204" s="195"/>
      <c r="F204" s="195"/>
      <c r="G204" s="195"/>
      <c r="H204" s="195"/>
      <c r="I204" s="195"/>
      <c r="M204" s="232"/>
      <c r="N204" s="233"/>
      <c r="O204" s="234"/>
      <c r="P204" s="234"/>
      <c r="Q204" s="234"/>
      <c r="R204" s="235"/>
      <c r="S204" s="234"/>
      <c r="T204" s="236"/>
      <c r="AC204" s="205"/>
    </row>
    <row r="205" spans="1:29" ht="13.5">
      <c r="A205" s="195"/>
      <c r="B205" s="209"/>
      <c r="C205" s="209"/>
      <c r="D205" s="195"/>
      <c r="E205" s="195"/>
      <c r="F205" s="195"/>
      <c r="G205" s="195"/>
      <c r="H205" s="195"/>
      <c r="I205" s="195"/>
      <c r="M205" s="232"/>
      <c r="N205" s="233"/>
      <c r="O205" s="234"/>
      <c r="P205" s="234"/>
      <c r="Q205" s="234"/>
      <c r="R205" s="235"/>
      <c r="S205" s="234"/>
      <c r="T205" s="236"/>
      <c r="AC205" s="205"/>
    </row>
    <row r="206" spans="1:29" ht="13.5">
      <c r="A206" s="195"/>
      <c r="B206" s="209"/>
      <c r="C206" s="209"/>
      <c r="D206" s="195"/>
      <c r="E206" s="195"/>
      <c r="F206" s="195"/>
      <c r="G206" s="195"/>
      <c r="H206" s="195"/>
      <c r="I206" s="195"/>
      <c r="M206" s="232"/>
      <c r="N206" s="233"/>
      <c r="O206" s="234"/>
      <c r="P206" s="234"/>
      <c r="Q206" s="234"/>
      <c r="R206" s="235"/>
      <c r="S206" s="234"/>
      <c r="T206" s="236"/>
      <c r="AC206" s="205"/>
    </row>
    <row r="207" spans="1:29" ht="13.5">
      <c r="A207" s="195"/>
      <c r="B207" s="209"/>
      <c r="C207" s="209"/>
      <c r="D207" s="195"/>
      <c r="E207" s="195"/>
      <c r="F207" s="195"/>
      <c r="G207" s="195"/>
      <c r="H207" s="195"/>
      <c r="I207" s="195"/>
      <c r="M207" s="232"/>
      <c r="N207" s="233"/>
      <c r="O207" s="234"/>
      <c r="P207" s="234"/>
      <c r="Q207" s="234"/>
      <c r="R207" s="235"/>
      <c r="S207" s="234"/>
      <c r="T207" s="236"/>
      <c r="AC207" s="205"/>
    </row>
    <row r="208" spans="1:29" ht="13.5">
      <c r="A208" s="195"/>
      <c r="B208" s="209"/>
      <c r="C208" s="209"/>
      <c r="D208" s="195"/>
      <c r="E208" s="195"/>
      <c r="F208" s="195"/>
      <c r="G208" s="195"/>
      <c r="H208" s="195"/>
      <c r="I208" s="195"/>
      <c r="M208" s="232"/>
      <c r="N208" s="233"/>
      <c r="O208" s="234"/>
      <c r="P208" s="234"/>
      <c r="Q208" s="234"/>
      <c r="R208" s="235"/>
      <c r="S208" s="234"/>
      <c r="T208" s="236"/>
      <c r="AC208" s="205"/>
    </row>
    <row r="209" spans="1:29" ht="13.5">
      <c r="A209" s="195"/>
      <c r="B209" s="209"/>
      <c r="C209" s="209"/>
      <c r="D209" s="195"/>
      <c r="E209" s="195"/>
      <c r="F209" s="195"/>
      <c r="G209" s="195"/>
      <c r="H209" s="195"/>
      <c r="I209" s="195"/>
      <c r="M209" s="232"/>
      <c r="N209" s="233"/>
      <c r="O209" s="234"/>
      <c r="P209" s="234"/>
      <c r="Q209" s="234"/>
      <c r="R209" s="235"/>
      <c r="S209" s="234"/>
      <c r="T209" s="236"/>
      <c r="AC209" s="205"/>
    </row>
    <row r="210" spans="1:29" ht="13.5">
      <c r="A210" s="195"/>
      <c r="B210" s="209"/>
      <c r="C210" s="209"/>
      <c r="D210" s="195"/>
      <c r="E210" s="195"/>
      <c r="F210" s="195"/>
      <c r="G210" s="195"/>
      <c r="H210" s="195"/>
      <c r="I210" s="195"/>
      <c r="M210" s="232"/>
      <c r="N210" s="233"/>
      <c r="O210" s="234"/>
      <c r="P210" s="234"/>
      <c r="Q210" s="234"/>
      <c r="R210" s="235"/>
      <c r="S210" s="234"/>
      <c r="T210" s="236"/>
      <c r="AC210" s="205"/>
    </row>
    <row r="211" spans="1:29" ht="13.5">
      <c r="A211" s="195"/>
      <c r="B211" s="209"/>
      <c r="C211" s="209"/>
      <c r="D211" s="195"/>
      <c r="E211" s="195"/>
      <c r="F211" s="195"/>
      <c r="G211" s="195"/>
      <c r="H211" s="195"/>
      <c r="I211" s="195"/>
      <c r="M211" s="232"/>
      <c r="N211" s="233"/>
      <c r="O211" s="234"/>
      <c r="P211" s="234"/>
      <c r="Q211" s="234"/>
      <c r="R211" s="235"/>
      <c r="S211" s="234"/>
      <c r="T211" s="236"/>
      <c r="AC211" s="205"/>
    </row>
    <row r="212" spans="1:29" ht="13.5">
      <c r="A212" s="195"/>
      <c r="B212" s="209"/>
      <c r="C212" s="209"/>
      <c r="D212" s="195"/>
      <c r="E212" s="195"/>
      <c r="F212" s="195"/>
      <c r="G212" s="195"/>
      <c r="H212" s="195"/>
      <c r="I212" s="195"/>
      <c r="M212" s="232"/>
      <c r="N212" s="233"/>
      <c r="O212" s="234"/>
      <c r="P212" s="234"/>
      <c r="Q212" s="234"/>
      <c r="R212" s="235"/>
      <c r="S212" s="234"/>
      <c r="T212" s="236"/>
      <c r="AC212" s="205"/>
    </row>
    <row r="213" spans="1:29" ht="13.5">
      <c r="A213" s="195"/>
      <c r="B213" s="209"/>
      <c r="C213" s="209"/>
      <c r="D213" s="195"/>
      <c r="E213" s="195"/>
      <c r="F213" s="195"/>
      <c r="G213" s="195"/>
      <c r="H213" s="195"/>
      <c r="I213" s="195"/>
      <c r="M213" s="232"/>
      <c r="N213" s="233"/>
      <c r="O213" s="234"/>
      <c r="P213" s="234"/>
      <c r="Q213" s="234"/>
      <c r="R213" s="235"/>
      <c r="S213" s="234"/>
      <c r="T213" s="236"/>
      <c r="AC213" s="205"/>
    </row>
    <row r="214" spans="1:29" ht="13.5">
      <c r="A214" s="195"/>
      <c r="B214" s="209"/>
      <c r="C214" s="209"/>
      <c r="D214" s="195"/>
      <c r="E214" s="195"/>
      <c r="F214" s="195"/>
      <c r="G214" s="195"/>
      <c r="H214" s="195"/>
      <c r="I214" s="195"/>
      <c r="M214" s="232"/>
      <c r="N214" s="233"/>
      <c r="O214" s="234"/>
      <c r="P214" s="234"/>
      <c r="Q214" s="234"/>
      <c r="R214" s="235"/>
      <c r="S214" s="234"/>
      <c r="T214" s="236"/>
      <c r="AC214" s="205"/>
    </row>
    <row r="215" spans="1:29" ht="13.5">
      <c r="A215" s="195"/>
      <c r="B215" s="209"/>
      <c r="C215" s="209"/>
      <c r="D215" s="195"/>
      <c r="E215" s="195"/>
      <c r="F215" s="195"/>
      <c r="G215" s="195"/>
      <c r="H215" s="195"/>
      <c r="I215" s="195"/>
      <c r="M215" s="232"/>
      <c r="N215" s="233"/>
      <c r="O215" s="234"/>
      <c r="P215" s="234"/>
      <c r="Q215" s="234"/>
      <c r="R215" s="235"/>
      <c r="S215" s="234"/>
      <c r="T215" s="236"/>
      <c r="AC215" s="205"/>
    </row>
    <row r="216" spans="1:29" ht="13.5">
      <c r="A216" s="195"/>
      <c r="B216" s="209"/>
      <c r="C216" s="209"/>
      <c r="D216" s="195"/>
      <c r="E216" s="195"/>
      <c r="F216" s="195"/>
      <c r="G216" s="195"/>
      <c r="H216" s="195"/>
      <c r="I216" s="195"/>
      <c r="M216" s="232"/>
      <c r="N216" s="233"/>
      <c r="O216" s="234"/>
      <c r="P216" s="234"/>
      <c r="Q216" s="234"/>
      <c r="R216" s="235"/>
      <c r="S216" s="234"/>
      <c r="T216" s="236"/>
      <c r="AC216" s="205"/>
    </row>
    <row r="217" spans="1:29" ht="13.5">
      <c r="A217" s="195"/>
      <c r="B217" s="209"/>
      <c r="C217" s="209"/>
      <c r="D217" s="195"/>
      <c r="E217" s="195"/>
      <c r="F217" s="195"/>
      <c r="G217" s="195"/>
      <c r="H217" s="195"/>
      <c r="I217" s="195"/>
      <c r="M217" s="232"/>
      <c r="N217" s="233"/>
      <c r="O217" s="234"/>
      <c r="P217" s="234"/>
      <c r="Q217" s="234"/>
      <c r="R217" s="235"/>
      <c r="S217" s="234"/>
      <c r="T217" s="236"/>
      <c r="AC217" s="205"/>
    </row>
    <row r="218" spans="1:29" ht="13.5">
      <c r="A218" s="195"/>
      <c r="B218" s="209"/>
      <c r="C218" s="209"/>
      <c r="D218" s="195"/>
      <c r="E218" s="195"/>
      <c r="F218" s="195"/>
      <c r="G218" s="195"/>
      <c r="H218" s="195"/>
      <c r="I218" s="195"/>
      <c r="M218" s="232"/>
      <c r="N218" s="233"/>
      <c r="O218" s="234"/>
      <c r="P218" s="234"/>
      <c r="Q218" s="234"/>
      <c r="R218" s="235"/>
      <c r="S218" s="234"/>
      <c r="T218" s="236"/>
      <c r="AC218" s="205"/>
    </row>
    <row r="219" spans="1:29" ht="13.5">
      <c r="A219" s="195"/>
      <c r="B219" s="209"/>
      <c r="C219" s="209"/>
      <c r="D219" s="195"/>
      <c r="E219" s="195"/>
      <c r="F219" s="195"/>
      <c r="G219" s="195"/>
      <c r="H219" s="195"/>
      <c r="I219" s="195"/>
      <c r="M219" s="232"/>
      <c r="N219" s="233"/>
      <c r="O219" s="234"/>
      <c r="P219" s="234"/>
      <c r="Q219" s="234"/>
      <c r="R219" s="235"/>
      <c r="S219" s="234"/>
      <c r="T219" s="236"/>
      <c r="AC219" s="205"/>
    </row>
    <row r="220" spans="1:29" ht="13.5">
      <c r="A220" s="195"/>
      <c r="B220" s="209"/>
      <c r="C220" s="209"/>
      <c r="D220" s="195"/>
      <c r="E220" s="195"/>
      <c r="F220" s="195"/>
      <c r="G220" s="195"/>
      <c r="H220" s="195"/>
      <c r="I220" s="195"/>
      <c r="M220" s="232"/>
      <c r="N220" s="233"/>
      <c r="O220" s="234"/>
      <c r="P220" s="234"/>
      <c r="Q220" s="234"/>
      <c r="R220" s="235"/>
      <c r="S220" s="234"/>
      <c r="T220" s="236"/>
      <c r="AC220" s="205"/>
    </row>
    <row r="221" spans="1:29" ht="13.5">
      <c r="A221" s="195"/>
      <c r="B221" s="209"/>
      <c r="C221" s="209"/>
      <c r="D221" s="195"/>
      <c r="E221" s="195"/>
      <c r="F221" s="195"/>
      <c r="G221" s="195"/>
      <c r="H221" s="195"/>
      <c r="I221" s="195"/>
      <c r="M221" s="232"/>
      <c r="N221" s="233"/>
      <c r="O221" s="234"/>
      <c r="P221" s="234"/>
      <c r="Q221" s="234"/>
      <c r="R221" s="235"/>
      <c r="S221" s="234"/>
      <c r="T221" s="236"/>
      <c r="AC221" s="205"/>
    </row>
    <row r="222" spans="1:29" ht="13.5">
      <c r="A222" s="195"/>
      <c r="B222" s="209"/>
      <c r="C222" s="209"/>
      <c r="D222" s="195"/>
      <c r="E222" s="195"/>
      <c r="F222" s="195"/>
      <c r="G222" s="195"/>
      <c r="H222" s="195"/>
      <c r="I222" s="195"/>
      <c r="M222" s="232"/>
      <c r="N222" s="233"/>
      <c r="O222" s="234"/>
      <c r="P222" s="234"/>
      <c r="Q222" s="234"/>
      <c r="R222" s="235"/>
      <c r="S222" s="234"/>
      <c r="T222" s="236"/>
      <c r="AC222" s="205"/>
    </row>
    <row r="223" spans="1:29" ht="13.5">
      <c r="A223" s="195"/>
      <c r="B223" s="209"/>
      <c r="C223" s="209"/>
      <c r="D223" s="195"/>
      <c r="E223" s="195"/>
      <c r="F223" s="195"/>
      <c r="G223" s="195"/>
      <c r="H223" s="195"/>
      <c r="I223" s="195"/>
      <c r="M223" s="232"/>
      <c r="N223" s="233"/>
      <c r="O223" s="234"/>
      <c r="P223" s="234"/>
      <c r="Q223" s="234"/>
      <c r="R223" s="235"/>
      <c r="S223" s="234"/>
      <c r="T223" s="236"/>
      <c r="AC223" s="205"/>
    </row>
    <row r="224" spans="1:29" ht="13.5">
      <c r="A224" s="195"/>
      <c r="B224" s="209"/>
      <c r="C224" s="209"/>
      <c r="D224" s="195"/>
      <c r="E224" s="195"/>
      <c r="F224" s="195"/>
      <c r="G224" s="195"/>
      <c r="H224" s="195"/>
      <c r="I224" s="195"/>
      <c r="M224" s="232"/>
      <c r="N224" s="233"/>
      <c r="O224" s="234"/>
      <c r="P224" s="234"/>
      <c r="Q224" s="234"/>
      <c r="R224" s="235"/>
      <c r="S224" s="234"/>
      <c r="T224" s="236"/>
      <c r="AC224" s="205"/>
    </row>
    <row r="225" spans="1:29" ht="13.5">
      <c r="A225" s="195"/>
      <c r="B225" s="209"/>
      <c r="C225" s="209"/>
      <c r="D225" s="195"/>
      <c r="E225" s="195"/>
      <c r="F225" s="195"/>
      <c r="G225" s="195"/>
      <c r="H225" s="195"/>
      <c r="I225" s="195"/>
      <c r="M225" s="232"/>
      <c r="N225" s="233"/>
      <c r="O225" s="234"/>
      <c r="P225" s="234"/>
      <c r="Q225" s="234"/>
      <c r="R225" s="235"/>
      <c r="S225" s="234"/>
      <c r="T225" s="236"/>
      <c r="AC225" s="205"/>
    </row>
    <row r="226" spans="1:29" ht="13.5">
      <c r="A226" s="195"/>
      <c r="B226" s="209"/>
      <c r="C226" s="209"/>
      <c r="D226" s="195"/>
      <c r="E226" s="195"/>
      <c r="F226" s="195"/>
      <c r="G226" s="195"/>
      <c r="H226" s="195"/>
      <c r="I226" s="195"/>
      <c r="M226" s="232"/>
      <c r="N226" s="233"/>
      <c r="O226" s="234"/>
      <c r="P226" s="234"/>
      <c r="Q226" s="234"/>
      <c r="R226" s="235"/>
      <c r="S226" s="234"/>
      <c r="T226" s="236"/>
      <c r="AC226" s="205"/>
    </row>
    <row r="227" spans="1:29" ht="13.5">
      <c r="A227" s="195"/>
      <c r="B227" s="209"/>
      <c r="C227" s="209"/>
      <c r="D227" s="195"/>
      <c r="E227" s="195"/>
      <c r="F227" s="195"/>
      <c r="G227" s="195"/>
      <c r="H227" s="195"/>
      <c r="I227" s="195"/>
      <c r="M227" s="232"/>
      <c r="N227" s="233"/>
      <c r="O227" s="234"/>
      <c r="P227" s="234"/>
      <c r="Q227" s="234"/>
      <c r="R227" s="235"/>
      <c r="S227" s="234"/>
      <c r="T227" s="236"/>
      <c r="AC227" s="205"/>
    </row>
    <row r="228" spans="1:29" ht="13.5">
      <c r="A228" s="195"/>
      <c r="B228" s="209"/>
      <c r="C228" s="209"/>
      <c r="D228" s="195"/>
      <c r="E228" s="195"/>
      <c r="F228" s="195"/>
      <c r="G228" s="195"/>
      <c r="H228" s="195"/>
      <c r="I228" s="195"/>
      <c r="M228" s="232"/>
      <c r="N228" s="233"/>
      <c r="O228" s="234"/>
      <c r="P228" s="234"/>
      <c r="Q228" s="234"/>
      <c r="R228" s="235"/>
      <c r="S228" s="234"/>
      <c r="T228" s="236"/>
      <c r="AC228" s="205"/>
    </row>
    <row r="229" spans="1:29" ht="13.5">
      <c r="A229" s="195"/>
      <c r="B229" s="209"/>
      <c r="C229" s="209"/>
      <c r="D229" s="195"/>
      <c r="E229" s="195"/>
      <c r="F229" s="195"/>
      <c r="G229" s="195"/>
      <c r="H229" s="195"/>
      <c r="I229" s="195"/>
      <c r="M229" s="232"/>
      <c r="N229" s="233"/>
      <c r="O229" s="234"/>
      <c r="P229" s="234"/>
      <c r="Q229" s="234"/>
      <c r="R229" s="235"/>
      <c r="S229" s="234"/>
      <c r="T229" s="236"/>
      <c r="AC229" s="205"/>
    </row>
    <row r="230" spans="1:29" ht="13.5">
      <c r="A230" s="195"/>
      <c r="B230" s="209"/>
      <c r="C230" s="209"/>
      <c r="D230" s="195"/>
      <c r="E230" s="195"/>
      <c r="F230" s="195"/>
      <c r="G230" s="195"/>
      <c r="H230" s="195"/>
      <c r="I230" s="195"/>
      <c r="M230" s="232"/>
      <c r="N230" s="233"/>
      <c r="O230" s="234"/>
      <c r="P230" s="234"/>
      <c r="Q230" s="234"/>
      <c r="R230" s="235"/>
      <c r="S230" s="234"/>
      <c r="T230" s="236"/>
      <c r="AC230" s="205"/>
    </row>
    <row r="231" spans="1:29" ht="13.5">
      <c r="A231" s="195"/>
      <c r="B231" s="209"/>
      <c r="C231" s="209"/>
      <c r="D231" s="195"/>
      <c r="E231" s="195"/>
      <c r="F231" s="195"/>
      <c r="G231" s="195"/>
      <c r="H231" s="195"/>
      <c r="I231" s="195"/>
      <c r="M231" s="232"/>
      <c r="N231" s="233"/>
      <c r="O231" s="234"/>
      <c r="P231" s="234"/>
      <c r="Q231" s="234"/>
      <c r="R231" s="235"/>
      <c r="S231" s="234"/>
      <c r="T231" s="236"/>
      <c r="AC231" s="205"/>
    </row>
    <row r="232" spans="1:29" ht="13.5">
      <c r="A232" s="195"/>
      <c r="B232" s="209"/>
      <c r="C232" s="209"/>
      <c r="D232" s="195"/>
      <c r="E232" s="195"/>
      <c r="F232" s="195"/>
      <c r="G232" s="195"/>
      <c r="H232" s="195"/>
      <c r="I232" s="195"/>
      <c r="M232" s="232"/>
      <c r="N232" s="233"/>
      <c r="O232" s="234"/>
      <c r="P232" s="234"/>
      <c r="Q232" s="234"/>
      <c r="R232" s="235"/>
      <c r="S232" s="234"/>
      <c r="T232" s="236"/>
      <c r="AC232" s="205"/>
    </row>
    <row r="233" spans="1:29" ht="13.5">
      <c r="A233" s="195"/>
      <c r="B233" s="209"/>
      <c r="C233" s="209"/>
      <c r="D233" s="195"/>
      <c r="E233" s="195"/>
      <c r="F233" s="195"/>
      <c r="G233" s="195"/>
      <c r="H233" s="195"/>
      <c r="I233" s="195"/>
      <c r="M233" s="232"/>
      <c r="N233" s="233"/>
      <c r="O233" s="234"/>
      <c r="P233" s="234"/>
      <c r="Q233" s="234"/>
      <c r="R233" s="235"/>
      <c r="S233" s="234"/>
      <c r="T233" s="236"/>
      <c r="AC233" s="205"/>
    </row>
    <row r="234" spans="1:29" ht="13.5">
      <c r="A234" s="195"/>
      <c r="B234" s="209"/>
      <c r="C234" s="209"/>
      <c r="D234" s="195"/>
      <c r="E234" s="195"/>
      <c r="F234" s="195"/>
      <c r="G234" s="195"/>
      <c r="H234" s="195"/>
      <c r="I234" s="195"/>
      <c r="M234" s="232"/>
      <c r="N234" s="233"/>
      <c r="O234" s="234"/>
      <c r="P234" s="234"/>
      <c r="Q234" s="234"/>
      <c r="R234" s="235"/>
      <c r="S234" s="234"/>
      <c r="T234" s="236"/>
      <c r="AC234" s="205"/>
    </row>
    <row r="235" spans="1:29" ht="13.5">
      <c r="A235" s="195"/>
      <c r="B235" s="209"/>
      <c r="C235" s="209"/>
      <c r="D235" s="195"/>
      <c r="E235" s="195"/>
      <c r="F235" s="195"/>
      <c r="G235" s="195"/>
      <c r="H235" s="195"/>
      <c r="I235" s="195"/>
      <c r="M235" s="232"/>
      <c r="N235" s="233"/>
      <c r="O235" s="234"/>
      <c r="P235" s="234"/>
      <c r="Q235" s="234"/>
      <c r="R235" s="235"/>
      <c r="S235" s="234"/>
      <c r="T235" s="236"/>
      <c r="AC235" s="205"/>
    </row>
    <row r="236" spans="1:29" ht="13.5">
      <c r="A236" s="195"/>
      <c r="B236" s="209"/>
      <c r="C236" s="209"/>
      <c r="D236" s="195"/>
      <c r="E236" s="195"/>
      <c r="F236" s="195"/>
      <c r="G236" s="195"/>
      <c r="H236" s="195"/>
      <c r="I236" s="195"/>
      <c r="M236" s="232"/>
      <c r="N236" s="233"/>
      <c r="O236" s="234"/>
      <c r="P236" s="234"/>
      <c r="Q236" s="234"/>
      <c r="R236" s="235"/>
      <c r="S236" s="234"/>
      <c r="T236" s="236"/>
      <c r="AC236" s="205"/>
    </row>
    <row r="237" spans="1:29" ht="13.5">
      <c r="A237" s="195"/>
      <c r="B237" s="209"/>
      <c r="C237" s="209"/>
      <c r="D237" s="195"/>
      <c r="E237" s="195"/>
      <c r="F237" s="195"/>
      <c r="G237" s="195"/>
      <c r="H237" s="195"/>
      <c r="I237" s="195"/>
      <c r="M237" s="232"/>
      <c r="N237" s="233"/>
      <c r="O237" s="234"/>
      <c r="P237" s="234"/>
      <c r="Q237" s="234"/>
      <c r="R237" s="235"/>
      <c r="S237" s="234"/>
      <c r="T237" s="236"/>
      <c r="AC237" s="205"/>
    </row>
    <row r="238" spans="1:29" ht="13.5">
      <c r="A238" s="195"/>
      <c r="B238" s="209"/>
      <c r="C238" s="209"/>
      <c r="D238" s="195"/>
      <c r="E238" s="195"/>
      <c r="F238" s="195"/>
      <c r="G238" s="195"/>
      <c r="H238" s="195"/>
      <c r="I238" s="195"/>
      <c r="M238" s="232"/>
      <c r="N238" s="233"/>
      <c r="O238" s="234"/>
      <c r="P238" s="234"/>
      <c r="Q238" s="234"/>
      <c r="R238" s="235"/>
      <c r="S238" s="234"/>
      <c r="T238" s="236"/>
      <c r="AC238" s="205"/>
    </row>
    <row r="239" spans="1:29" ht="13.5">
      <c r="A239" s="195"/>
      <c r="B239" s="209"/>
      <c r="C239" s="209"/>
      <c r="D239" s="195"/>
      <c r="E239" s="195"/>
      <c r="F239" s="195"/>
      <c r="G239" s="195"/>
      <c r="H239" s="195"/>
      <c r="I239" s="195"/>
      <c r="M239" s="232"/>
      <c r="N239" s="233"/>
      <c r="O239" s="234"/>
      <c r="P239" s="234"/>
      <c r="Q239" s="234"/>
      <c r="R239" s="235"/>
      <c r="S239" s="234"/>
      <c r="T239" s="236"/>
      <c r="AC239" s="205"/>
    </row>
    <row r="240" spans="1:29" ht="13.5">
      <c r="A240" s="195"/>
      <c r="B240" s="209"/>
      <c r="C240" s="209"/>
      <c r="D240" s="195"/>
      <c r="E240" s="195"/>
      <c r="F240" s="195"/>
      <c r="G240" s="195"/>
      <c r="H240" s="195"/>
      <c r="I240" s="195"/>
      <c r="M240" s="232"/>
      <c r="N240" s="233"/>
      <c r="O240" s="234"/>
      <c r="P240" s="234"/>
      <c r="Q240" s="234"/>
      <c r="R240" s="235"/>
      <c r="S240" s="234"/>
      <c r="T240" s="236"/>
      <c r="AC240" s="205"/>
    </row>
    <row r="241" spans="1:29" ht="13.5">
      <c r="A241" s="195"/>
      <c r="B241" s="209"/>
      <c r="C241" s="209"/>
      <c r="D241" s="195"/>
      <c r="E241" s="195"/>
      <c r="F241" s="195"/>
      <c r="G241" s="195"/>
      <c r="H241" s="195"/>
      <c r="I241" s="195"/>
      <c r="M241" s="232"/>
      <c r="N241" s="233"/>
      <c r="O241" s="234"/>
      <c r="P241" s="234"/>
      <c r="Q241" s="234"/>
      <c r="R241" s="235"/>
      <c r="S241" s="234"/>
      <c r="T241" s="236"/>
      <c r="AC241" s="205"/>
    </row>
    <row r="242" spans="1:29" ht="13.5">
      <c r="A242" s="195"/>
      <c r="B242" s="209"/>
      <c r="C242" s="209"/>
      <c r="D242" s="195"/>
      <c r="E242" s="195"/>
      <c r="F242" s="195"/>
      <c r="G242" s="195"/>
      <c r="H242" s="195"/>
      <c r="I242" s="195"/>
      <c r="M242" s="232"/>
      <c r="N242" s="233"/>
      <c r="O242" s="234"/>
      <c r="P242" s="234"/>
      <c r="Q242" s="234"/>
      <c r="R242" s="235"/>
      <c r="S242" s="234"/>
      <c r="T242" s="236"/>
      <c r="AC242" s="205"/>
    </row>
    <row r="243" spans="1:29" ht="13.5">
      <c r="A243" s="195"/>
      <c r="B243" s="209"/>
      <c r="C243" s="209"/>
      <c r="D243" s="195"/>
      <c r="E243" s="195"/>
      <c r="F243" s="195"/>
      <c r="G243" s="195"/>
      <c r="H243" s="195"/>
      <c r="I243" s="195"/>
      <c r="M243" s="232"/>
      <c r="N243" s="233"/>
      <c r="O243" s="234"/>
      <c r="P243" s="234"/>
      <c r="Q243" s="234"/>
      <c r="R243" s="235"/>
      <c r="S243" s="234"/>
      <c r="T243" s="236"/>
      <c r="AC243" s="205"/>
    </row>
    <row r="244" spans="1:29" ht="13.5">
      <c r="A244" s="195"/>
      <c r="B244" s="209"/>
      <c r="C244" s="209"/>
      <c r="D244" s="195"/>
      <c r="E244" s="195"/>
      <c r="F244" s="195"/>
      <c r="G244" s="195"/>
      <c r="H244" s="195"/>
      <c r="I244" s="195"/>
      <c r="M244" s="232"/>
      <c r="N244" s="233"/>
      <c r="O244" s="234"/>
      <c r="P244" s="234"/>
      <c r="Q244" s="234"/>
      <c r="R244" s="235"/>
      <c r="S244" s="234"/>
      <c r="T244" s="236"/>
      <c r="AC244" s="205"/>
    </row>
    <row r="245" spans="1:29" ht="13.5">
      <c r="A245" s="195"/>
      <c r="B245" s="209"/>
      <c r="C245" s="209"/>
      <c r="D245" s="195"/>
      <c r="E245" s="195"/>
      <c r="F245" s="195"/>
      <c r="G245" s="195"/>
      <c r="H245" s="195"/>
      <c r="I245" s="195"/>
      <c r="M245" s="232"/>
      <c r="N245" s="233"/>
      <c r="O245" s="234"/>
      <c r="P245" s="234"/>
      <c r="Q245" s="234"/>
      <c r="R245" s="235"/>
      <c r="S245" s="234"/>
      <c r="T245" s="236"/>
      <c r="AC245" s="205"/>
    </row>
    <row r="246" spans="1:29" ht="13.5">
      <c r="A246" s="195"/>
      <c r="B246" s="209"/>
      <c r="C246" s="209"/>
      <c r="D246" s="195"/>
      <c r="E246" s="195"/>
      <c r="F246" s="195"/>
      <c r="G246" s="195"/>
      <c r="H246" s="195"/>
      <c r="I246" s="195"/>
      <c r="M246" s="232"/>
      <c r="N246" s="233"/>
      <c r="O246" s="234"/>
      <c r="P246" s="234"/>
      <c r="Q246" s="234"/>
      <c r="R246" s="235"/>
      <c r="S246" s="234"/>
      <c r="T246" s="236"/>
      <c r="AC246" s="205"/>
    </row>
    <row r="247" spans="1:29" ht="13.5">
      <c r="A247" s="195"/>
      <c r="B247" s="209"/>
      <c r="C247" s="209"/>
      <c r="D247" s="195"/>
      <c r="E247" s="195"/>
      <c r="F247" s="195"/>
      <c r="G247" s="195"/>
      <c r="H247" s="195"/>
      <c r="I247" s="195"/>
      <c r="M247" s="232"/>
      <c r="N247" s="233"/>
      <c r="O247" s="234"/>
      <c r="P247" s="234"/>
      <c r="Q247" s="234"/>
      <c r="R247" s="235"/>
      <c r="S247" s="234"/>
      <c r="T247" s="236"/>
      <c r="AC247" s="205"/>
    </row>
    <row r="248" spans="1:29" ht="13.5">
      <c r="A248" s="195"/>
      <c r="B248" s="209"/>
      <c r="C248" s="209"/>
      <c r="D248" s="195"/>
      <c r="E248" s="195"/>
      <c r="F248" s="195"/>
      <c r="G248" s="195"/>
      <c r="H248" s="195"/>
      <c r="I248" s="195"/>
      <c r="M248" s="232"/>
      <c r="N248" s="233"/>
      <c r="O248" s="234"/>
      <c r="P248" s="234"/>
      <c r="Q248" s="234"/>
      <c r="R248" s="235"/>
      <c r="S248" s="234"/>
      <c r="T248" s="236"/>
      <c r="AC248" s="205"/>
    </row>
    <row r="249" spans="1:29" ht="13.5">
      <c r="A249" s="195"/>
      <c r="B249" s="209"/>
      <c r="C249" s="209"/>
      <c r="D249" s="195"/>
      <c r="E249" s="195"/>
      <c r="F249" s="195"/>
      <c r="G249" s="195"/>
      <c r="H249" s="195"/>
      <c r="I249" s="195"/>
      <c r="M249" s="232"/>
      <c r="N249" s="233"/>
      <c r="O249" s="234"/>
      <c r="P249" s="234"/>
      <c r="Q249" s="234"/>
      <c r="R249" s="235"/>
      <c r="S249" s="234"/>
      <c r="T249" s="236"/>
      <c r="AC249" s="205"/>
    </row>
    <row r="250" spans="1:29" ht="13.5">
      <c r="A250" s="195"/>
      <c r="B250" s="209"/>
      <c r="C250" s="209"/>
      <c r="D250" s="195"/>
      <c r="E250" s="195"/>
      <c r="F250" s="195"/>
      <c r="G250" s="195"/>
      <c r="H250" s="195"/>
      <c r="I250" s="195"/>
      <c r="M250" s="232"/>
      <c r="N250" s="233"/>
      <c r="O250" s="234"/>
      <c r="P250" s="234"/>
      <c r="Q250" s="234"/>
      <c r="R250" s="235"/>
      <c r="S250" s="234"/>
      <c r="T250" s="236"/>
      <c r="AC250" s="205"/>
    </row>
    <row r="251" spans="1:29" ht="13.5">
      <c r="A251" s="195"/>
      <c r="B251" s="209"/>
      <c r="C251" s="209"/>
      <c r="D251" s="195"/>
      <c r="E251" s="195"/>
      <c r="F251" s="195"/>
      <c r="G251" s="195"/>
      <c r="H251" s="195"/>
      <c r="I251" s="195"/>
      <c r="M251" s="232"/>
      <c r="N251" s="233"/>
      <c r="O251" s="234"/>
      <c r="P251" s="234"/>
      <c r="Q251" s="234"/>
      <c r="R251" s="235"/>
      <c r="S251" s="234"/>
      <c r="T251" s="236"/>
      <c r="AC251" s="205"/>
    </row>
    <row r="252" spans="1:29" ht="13.5">
      <c r="A252" s="195"/>
      <c r="B252" s="209"/>
      <c r="C252" s="209"/>
      <c r="D252" s="195"/>
      <c r="E252" s="195"/>
      <c r="F252" s="195"/>
      <c r="G252" s="195"/>
      <c r="H252" s="195"/>
      <c r="I252" s="195"/>
      <c r="M252" s="232"/>
      <c r="N252" s="233"/>
      <c r="O252" s="234"/>
      <c r="P252" s="234"/>
      <c r="Q252" s="234"/>
      <c r="R252" s="235"/>
      <c r="S252" s="234"/>
      <c r="T252" s="236"/>
      <c r="AC252" s="205"/>
    </row>
    <row r="253" spans="1:29" ht="13.5">
      <c r="A253" s="195"/>
      <c r="B253" s="209"/>
      <c r="C253" s="209"/>
      <c r="D253" s="195"/>
      <c r="E253" s="195"/>
      <c r="F253" s="195"/>
      <c r="G253" s="195"/>
      <c r="H253" s="195"/>
      <c r="I253" s="195"/>
      <c r="M253" s="232"/>
      <c r="N253" s="233"/>
      <c r="O253" s="234"/>
      <c r="P253" s="234"/>
      <c r="Q253" s="234"/>
      <c r="R253" s="235"/>
      <c r="S253" s="234"/>
      <c r="T253" s="236"/>
      <c r="AC253" s="205"/>
    </row>
    <row r="254" spans="1:29" ht="13.5">
      <c r="A254" s="195"/>
      <c r="B254" s="209"/>
      <c r="C254" s="209"/>
      <c r="D254" s="195"/>
      <c r="E254" s="195"/>
      <c r="F254" s="195"/>
      <c r="G254" s="195"/>
      <c r="H254" s="195"/>
      <c r="I254" s="195"/>
      <c r="M254" s="232"/>
      <c r="N254" s="233"/>
      <c r="O254" s="234"/>
      <c r="P254" s="234"/>
      <c r="Q254" s="234"/>
      <c r="R254" s="235"/>
      <c r="S254" s="234"/>
      <c r="T254" s="236"/>
      <c r="AC254" s="205"/>
    </row>
    <row r="255" spans="1:29" ht="13.5">
      <c r="A255" s="195"/>
      <c r="B255" s="209"/>
      <c r="C255" s="209"/>
      <c r="D255" s="195"/>
      <c r="E255" s="195"/>
      <c r="F255" s="195"/>
      <c r="G255" s="195"/>
      <c r="H255" s="195"/>
      <c r="I255" s="195"/>
      <c r="M255" s="232"/>
      <c r="N255" s="233"/>
      <c r="O255" s="234"/>
      <c r="P255" s="234"/>
      <c r="Q255" s="234"/>
      <c r="R255" s="235"/>
      <c r="S255" s="234"/>
      <c r="T255" s="236"/>
      <c r="AC255" s="205"/>
    </row>
    <row r="256" spans="1:29" ht="13.5">
      <c r="A256" s="195"/>
      <c r="B256" s="209"/>
      <c r="C256" s="209"/>
      <c r="D256" s="195"/>
      <c r="E256" s="195"/>
      <c r="F256" s="195"/>
      <c r="G256" s="195"/>
      <c r="H256" s="195"/>
      <c r="I256" s="195"/>
      <c r="M256" s="232"/>
      <c r="N256" s="233"/>
      <c r="O256" s="234"/>
      <c r="P256" s="234"/>
      <c r="Q256" s="234"/>
      <c r="R256" s="235"/>
      <c r="S256" s="234"/>
      <c r="T256" s="236"/>
      <c r="AC256" s="205"/>
    </row>
    <row r="257" spans="1:29" ht="13.5">
      <c r="A257" s="195"/>
      <c r="B257" s="209"/>
      <c r="C257" s="209"/>
      <c r="D257" s="195"/>
      <c r="E257" s="195"/>
      <c r="F257" s="195"/>
      <c r="G257" s="195"/>
      <c r="H257" s="195"/>
      <c r="I257" s="195"/>
      <c r="M257" s="232"/>
      <c r="N257" s="233"/>
      <c r="O257" s="234"/>
      <c r="P257" s="234"/>
      <c r="Q257" s="234"/>
      <c r="R257" s="235"/>
      <c r="S257" s="234"/>
      <c r="T257" s="236"/>
      <c r="AC257" s="205"/>
    </row>
    <row r="258" spans="1:29" ht="13.5">
      <c r="A258" s="195"/>
      <c r="B258" s="209"/>
      <c r="C258" s="209"/>
      <c r="D258" s="195"/>
      <c r="E258" s="195"/>
      <c r="F258" s="195"/>
      <c r="G258" s="195"/>
      <c r="H258" s="195"/>
      <c r="I258" s="195"/>
      <c r="M258" s="232"/>
      <c r="N258" s="233"/>
      <c r="O258" s="234"/>
      <c r="P258" s="234"/>
      <c r="Q258" s="234"/>
      <c r="R258" s="235"/>
      <c r="S258" s="234"/>
      <c r="T258" s="236"/>
      <c r="AC258" s="205"/>
    </row>
    <row r="259" spans="1:29" ht="13.5">
      <c r="A259" s="195"/>
      <c r="B259" s="209"/>
      <c r="C259" s="209"/>
      <c r="D259" s="195"/>
      <c r="E259" s="195"/>
      <c r="F259" s="195"/>
      <c r="G259" s="195"/>
      <c r="H259" s="195"/>
      <c r="I259" s="195"/>
      <c r="M259" s="232"/>
      <c r="N259" s="233"/>
      <c r="O259" s="234"/>
      <c r="P259" s="234"/>
      <c r="Q259" s="234"/>
      <c r="R259" s="235"/>
      <c r="S259" s="234"/>
      <c r="T259" s="236"/>
      <c r="AC259" s="205"/>
    </row>
    <row r="260" spans="1:29" ht="13.5">
      <c r="A260" s="195"/>
      <c r="B260" s="209"/>
      <c r="C260" s="209"/>
      <c r="D260" s="195"/>
      <c r="E260" s="195"/>
      <c r="F260" s="195"/>
      <c r="G260" s="195"/>
      <c r="H260" s="195"/>
      <c r="I260" s="195"/>
      <c r="M260" s="232"/>
      <c r="N260" s="233"/>
      <c r="O260" s="234"/>
      <c r="P260" s="234"/>
      <c r="Q260" s="234"/>
      <c r="R260" s="235"/>
      <c r="S260" s="234"/>
      <c r="T260" s="236"/>
      <c r="AC260" s="205"/>
    </row>
    <row r="261" spans="1:29" ht="13.5">
      <c r="A261" s="195"/>
      <c r="B261" s="209"/>
      <c r="C261" s="209"/>
      <c r="D261" s="195"/>
      <c r="E261" s="195"/>
      <c r="F261" s="195"/>
      <c r="G261" s="195"/>
      <c r="H261" s="195"/>
      <c r="I261" s="195"/>
      <c r="M261" s="232"/>
      <c r="N261" s="233"/>
      <c r="O261" s="234"/>
      <c r="P261" s="234"/>
      <c r="Q261" s="234"/>
      <c r="R261" s="235"/>
      <c r="S261" s="234"/>
      <c r="T261" s="236"/>
      <c r="AC261" s="205"/>
    </row>
    <row r="262" spans="1:29" ht="13.5">
      <c r="A262" s="195"/>
      <c r="B262" s="209"/>
      <c r="C262" s="209"/>
      <c r="D262" s="195"/>
      <c r="E262" s="195"/>
      <c r="F262" s="195"/>
      <c r="G262" s="195"/>
      <c r="H262" s="195"/>
      <c r="I262" s="195"/>
      <c r="M262" s="232"/>
      <c r="N262" s="233"/>
      <c r="O262" s="234"/>
      <c r="P262" s="234"/>
      <c r="Q262" s="234"/>
      <c r="R262" s="235"/>
      <c r="S262" s="234"/>
      <c r="T262" s="236"/>
      <c r="AC262" s="205"/>
    </row>
    <row r="263" spans="1:29" ht="13.5">
      <c r="A263" s="195"/>
      <c r="B263" s="209"/>
      <c r="C263" s="209"/>
      <c r="D263" s="195"/>
      <c r="E263" s="195"/>
      <c r="F263" s="195"/>
      <c r="G263" s="195"/>
      <c r="H263" s="195"/>
      <c r="I263" s="195"/>
      <c r="M263" s="232"/>
      <c r="N263" s="233"/>
      <c r="O263" s="234"/>
      <c r="P263" s="234"/>
      <c r="Q263" s="234"/>
      <c r="R263" s="235"/>
      <c r="S263" s="234"/>
      <c r="T263" s="236"/>
      <c r="AC263" s="205"/>
    </row>
    <row r="264" spans="1:29" ht="13.5">
      <c r="A264" s="195"/>
      <c r="B264" s="209"/>
      <c r="C264" s="209"/>
      <c r="D264" s="195"/>
      <c r="E264" s="195"/>
      <c r="F264" s="195"/>
      <c r="G264" s="195"/>
      <c r="H264" s="195"/>
      <c r="I264" s="195"/>
      <c r="M264" s="232"/>
      <c r="N264" s="233"/>
      <c r="O264" s="234"/>
      <c r="P264" s="234"/>
      <c r="Q264" s="234"/>
      <c r="R264" s="235"/>
      <c r="S264" s="234"/>
      <c r="T264" s="236"/>
      <c r="AC264" s="205"/>
    </row>
    <row r="265" spans="1:29" ht="13.5">
      <c r="A265" s="195"/>
      <c r="B265" s="209"/>
      <c r="C265" s="209"/>
      <c r="D265" s="195"/>
      <c r="E265" s="195"/>
      <c r="F265" s="195"/>
      <c r="G265" s="195"/>
      <c r="H265" s="195"/>
      <c r="I265" s="195"/>
      <c r="M265" s="232"/>
      <c r="N265" s="233"/>
      <c r="O265" s="234"/>
      <c r="P265" s="234"/>
      <c r="Q265" s="234"/>
      <c r="R265" s="235"/>
      <c r="S265" s="234"/>
      <c r="T265" s="236"/>
      <c r="AC265" s="205"/>
    </row>
    <row r="266" spans="1:29" ht="13.5">
      <c r="A266" s="195"/>
      <c r="B266" s="209"/>
      <c r="C266" s="209"/>
      <c r="D266" s="195"/>
      <c r="E266" s="195"/>
      <c r="F266" s="195"/>
      <c r="G266" s="195"/>
      <c r="H266" s="195"/>
      <c r="I266" s="195"/>
      <c r="M266" s="232"/>
      <c r="N266" s="233"/>
      <c r="O266" s="234"/>
      <c r="P266" s="234"/>
      <c r="Q266" s="234"/>
      <c r="R266" s="235"/>
      <c r="S266" s="234"/>
      <c r="T266" s="236"/>
      <c r="AC266" s="205"/>
    </row>
    <row r="267" spans="1:29" ht="13.5">
      <c r="A267" s="195"/>
      <c r="B267" s="209"/>
      <c r="C267" s="209"/>
      <c r="D267" s="195"/>
      <c r="E267" s="195"/>
      <c r="F267" s="195"/>
      <c r="G267" s="195"/>
      <c r="H267" s="195"/>
      <c r="I267" s="195"/>
      <c r="M267" s="232"/>
      <c r="N267" s="233"/>
      <c r="O267" s="234"/>
      <c r="P267" s="234"/>
      <c r="Q267" s="234"/>
      <c r="R267" s="235"/>
      <c r="S267" s="234"/>
      <c r="T267" s="236"/>
      <c r="AC267" s="205"/>
    </row>
    <row r="268" spans="1:29" ht="13.5">
      <c r="A268" s="195"/>
      <c r="B268" s="209"/>
      <c r="C268" s="209"/>
      <c r="D268" s="195"/>
      <c r="E268" s="195"/>
      <c r="F268" s="195"/>
      <c r="G268" s="195"/>
      <c r="H268" s="195"/>
      <c r="I268" s="195"/>
      <c r="M268" s="232"/>
      <c r="N268" s="233"/>
      <c r="O268" s="234"/>
      <c r="P268" s="234"/>
      <c r="Q268" s="234"/>
      <c r="R268" s="235"/>
      <c r="S268" s="234"/>
      <c r="T268" s="236"/>
      <c r="AC268" s="205"/>
    </row>
    <row r="269" spans="1:29" ht="13.5">
      <c r="A269" s="195"/>
      <c r="B269" s="209"/>
      <c r="C269" s="209"/>
      <c r="D269" s="195"/>
      <c r="E269" s="195"/>
      <c r="F269" s="195"/>
      <c r="G269" s="195"/>
      <c r="H269" s="195"/>
      <c r="I269" s="195"/>
      <c r="M269" s="232"/>
      <c r="N269" s="233"/>
      <c r="O269" s="234"/>
      <c r="P269" s="234"/>
      <c r="Q269" s="234"/>
      <c r="R269" s="235"/>
      <c r="S269" s="234"/>
      <c r="T269" s="236"/>
      <c r="AC269" s="205"/>
    </row>
    <row r="270" spans="1:29" ht="13.5">
      <c r="A270" s="195"/>
      <c r="B270" s="209"/>
      <c r="C270" s="209"/>
      <c r="D270" s="195"/>
      <c r="E270" s="195"/>
      <c r="F270" s="195"/>
      <c r="G270" s="195"/>
      <c r="H270" s="195"/>
      <c r="I270" s="195"/>
      <c r="M270" s="232"/>
      <c r="N270" s="233"/>
      <c r="O270" s="234"/>
      <c r="P270" s="234"/>
      <c r="Q270" s="234"/>
      <c r="R270" s="235"/>
      <c r="S270" s="234"/>
      <c r="T270" s="236"/>
      <c r="AC270" s="205"/>
    </row>
    <row r="271" spans="1:29" ht="13.5">
      <c r="A271" s="195"/>
      <c r="B271" s="209"/>
      <c r="C271" s="209"/>
      <c r="D271" s="195"/>
      <c r="E271" s="195"/>
      <c r="F271" s="195"/>
      <c r="G271" s="195"/>
      <c r="H271" s="195"/>
      <c r="I271" s="195"/>
      <c r="M271" s="232"/>
      <c r="N271" s="233"/>
      <c r="O271" s="234"/>
      <c r="P271" s="234"/>
      <c r="Q271" s="234"/>
      <c r="R271" s="235"/>
      <c r="S271" s="234"/>
      <c r="T271" s="236"/>
      <c r="AC271" s="205"/>
    </row>
    <row r="272" spans="1:29" ht="13.5">
      <c r="A272" s="195"/>
      <c r="B272" s="209"/>
      <c r="C272" s="209"/>
      <c r="D272" s="195"/>
      <c r="E272" s="195"/>
      <c r="F272" s="195"/>
      <c r="G272" s="195"/>
      <c r="H272" s="195"/>
      <c r="I272" s="195"/>
      <c r="M272" s="232"/>
      <c r="N272" s="233"/>
      <c r="O272" s="234"/>
      <c r="P272" s="234"/>
      <c r="Q272" s="234"/>
      <c r="R272" s="235"/>
      <c r="S272" s="234"/>
      <c r="T272" s="236"/>
      <c r="AC272" s="205"/>
    </row>
    <row r="273" spans="1:29" ht="13.5">
      <c r="A273" s="195"/>
      <c r="B273" s="209"/>
      <c r="C273" s="209"/>
      <c r="D273" s="195"/>
      <c r="E273" s="195"/>
      <c r="F273" s="195"/>
      <c r="G273" s="195"/>
      <c r="H273" s="195"/>
      <c r="I273" s="195"/>
      <c r="M273" s="232"/>
      <c r="N273" s="233"/>
      <c r="O273" s="234"/>
      <c r="P273" s="234"/>
      <c r="Q273" s="234"/>
      <c r="R273" s="235"/>
      <c r="S273" s="234"/>
      <c r="T273" s="236"/>
      <c r="AC273" s="205"/>
    </row>
    <row r="274" spans="1:29" ht="13.5">
      <c r="A274" s="195"/>
      <c r="B274" s="209"/>
      <c r="C274" s="209"/>
      <c r="D274" s="195"/>
      <c r="E274" s="195"/>
      <c r="F274" s="195"/>
      <c r="G274" s="195"/>
      <c r="H274" s="195"/>
      <c r="I274" s="195"/>
      <c r="M274" s="232"/>
      <c r="N274" s="233"/>
      <c r="O274" s="234"/>
      <c r="P274" s="234"/>
      <c r="Q274" s="234"/>
      <c r="R274" s="235"/>
      <c r="S274" s="234"/>
      <c r="T274" s="236"/>
      <c r="AC274" s="205"/>
    </row>
    <row r="275" spans="1:29" ht="13.5">
      <c r="A275" s="195"/>
      <c r="B275" s="209"/>
      <c r="C275" s="209"/>
      <c r="D275" s="195"/>
      <c r="E275" s="195"/>
      <c r="F275" s="195"/>
      <c r="G275" s="195"/>
      <c r="H275" s="195"/>
      <c r="I275" s="195"/>
      <c r="M275" s="232"/>
      <c r="N275" s="233"/>
      <c r="O275" s="234"/>
      <c r="P275" s="234"/>
      <c r="Q275" s="234"/>
      <c r="R275" s="235"/>
      <c r="S275" s="234"/>
      <c r="T275" s="236"/>
      <c r="AC275" s="205"/>
    </row>
    <row r="276" spans="1:29" ht="13.5">
      <c r="A276" s="195"/>
      <c r="B276" s="209"/>
      <c r="C276" s="209"/>
      <c r="D276" s="195"/>
      <c r="E276" s="195"/>
      <c r="F276" s="195"/>
      <c r="G276" s="195"/>
      <c r="H276" s="195"/>
      <c r="I276" s="195"/>
      <c r="M276" s="232"/>
      <c r="N276" s="233"/>
      <c r="O276" s="234"/>
      <c r="P276" s="234"/>
      <c r="Q276" s="234"/>
      <c r="R276" s="235"/>
      <c r="S276" s="234"/>
      <c r="T276" s="236"/>
      <c r="AC276" s="205"/>
    </row>
    <row r="277" spans="1:29" ht="13.5">
      <c r="A277" s="195"/>
      <c r="B277" s="209"/>
      <c r="C277" s="209"/>
      <c r="D277" s="195"/>
      <c r="E277" s="195"/>
      <c r="F277" s="195"/>
      <c r="G277" s="195"/>
      <c r="H277" s="195"/>
      <c r="I277" s="195"/>
      <c r="M277" s="232"/>
      <c r="N277" s="233"/>
      <c r="O277" s="234"/>
      <c r="P277" s="234"/>
      <c r="Q277" s="234"/>
      <c r="R277" s="235"/>
      <c r="S277" s="234"/>
      <c r="T277" s="236"/>
      <c r="AC277" s="205"/>
    </row>
    <row r="278" spans="1:29" ht="13.5">
      <c r="A278" s="195"/>
      <c r="B278" s="209"/>
      <c r="C278" s="209"/>
      <c r="D278" s="195"/>
      <c r="E278" s="195"/>
      <c r="F278" s="195"/>
      <c r="G278" s="195"/>
      <c r="H278" s="195"/>
      <c r="I278" s="195"/>
      <c r="M278" s="232"/>
      <c r="N278" s="233"/>
      <c r="O278" s="234"/>
      <c r="P278" s="234"/>
      <c r="Q278" s="234"/>
      <c r="R278" s="235"/>
      <c r="S278" s="234"/>
      <c r="T278" s="236"/>
      <c r="AC278" s="205"/>
    </row>
    <row r="279" spans="1:29" ht="13.5">
      <c r="A279" s="195"/>
      <c r="B279" s="209"/>
      <c r="C279" s="209"/>
      <c r="D279" s="195"/>
      <c r="E279" s="195"/>
      <c r="F279" s="195"/>
      <c r="G279" s="195"/>
      <c r="H279" s="195"/>
      <c r="I279" s="195"/>
      <c r="M279" s="232"/>
      <c r="N279" s="233"/>
      <c r="O279" s="234"/>
      <c r="P279" s="234"/>
      <c r="Q279" s="234"/>
      <c r="R279" s="235"/>
      <c r="S279" s="234"/>
      <c r="T279" s="236"/>
      <c r="AC279" s="205"/>
    </row>
    <row r="280" spans="1:29" ht="13.5">
      <c r="A280" s="195"/>
      <c r="B280" s="209"/>
      <c r="C280" s="209"/>
      <c r="D280" s="195"/>
      <c r="E280" s="195"/>
      <c r="F280" s="195"/>
      <c r="G280" s="195"/>
      <c r="H280" s="195"/>
      <c r="I280" s="195"/>
      <c r="M280" s="232"/>
      <c r="N280" s="233"/>
      <c r="O280" s="234"/>
      <c r="P280" s="234"/>
      <c r="Q280" s="234"/>
      <c r="R280" s="235"/>
      <c r="S280" s="234"/>
      <c r="T280" s="236"/>
      <c r="AC280" s="205"/>
    </row>
    <row r="281" spans="1:29" ht="13.5">
      <c r="A281" s="195"/>
      <c r="B281" s="209"/>
      <c r="C281" s="209"/>
      <c r="D281" s="195"/>
      <c r="E281" s="195"/>
      <c r="F281" s="195"/>
      <c r="G281" s="195"/>
      <c r="H281" s="195"/>
      <c r="I281" s="195"/>
      <c r="M281" s="232"/>
      <c r="N281" s="233"/>
      <c r="O281" s="234"/>
      <c r="P281" s="234"/>
      <c r="Q281" s="234"/>
      <c r="R281" s="235"/>
      <c r="S281" s="234"/>
      <c r="T281" s="236"/>
      <c r="AC281" s="205"/>
    </row>
    <row r="282" spans="1:29" ht="13.5">
      <c r="A282" s="195"/>
      <c r="B282" s="209"/>
      <c r="C282" s="209"/>
      <c r="D282" s="195"/>
      <c r="E282" s="195"/>
      <c r="F282" s="195"/>
      <c r="G282" s="195"/>
      <c r="H282" s="195"/>
      <c r="I282" s="195"/>
      <c r="M282" s="232"/>
      <c r="N282" s="233"/>
      <c r="O282" s="234"/>
      <c r="P282" s="234"/>
      <c r="Q282" s="234"/>
      <c r="R282" s="235"/>
      <c r="S282" s="234"/>
      <c r="T282" s="236"/>
      <c r="AC282" s="205"/>
    </row>
    <row r="283" spans="1:29" ht="13.5">
      <c r="A283" s="195"/>
      <c r="B283" s="209"/>
      <c r="C283" s="209"/>
      <c r="D283" s="195"/>
      <c r="E283" s="195"/>
      <c r="F283" s="195"/>
      <c r="G283" s="195"/>
      <c r="H283" s="195"/>
      <c r="I283" s="195"/>
      <c r="M283" s="232"/>
      <c r="N283" s="233"/>
      <c r="O283" s="234"/>
      <c r="P283" s="234"/>
      <c r="Q283" s="234"/>
      <c r="R283" s="235"/>
      <c r="S283" s="234"/>
      <c r="T283" s="236"/>
      <c r="AC283" s="205"/>
    </row>
    <row r="284" spans="1:29" ht="13.5">
      <c r="A284" s="195"/>
      <c r="B284" s="209"/>
      <c r="C284" s="209"/>
      <c r="D284" s="195"/>
      <c r="E284" s="195"/>
      <c r="F284" s="195"/>
      <c r="G284" s="195"/>
      <c r="H284" s="195"/>
      <c r="I284" s="195"/>
      <c r="M284" s="232"/>
      <c r="N284" s="233"/>
      <c r="O284" s="234"/>
      <c r="P284" s="234"/>
      <c r="Q284" s="234"/>
      <c r="R284" s="235"/>
      <c r="S284" s="234"/>
      <c r="T284" s="236"/>
      <c r="AC284" s="205"/>
    </row>
    <row r="285" spans="1:29" ht="13.5">
      <c r="A285" s="195"/>
      <c r="B285" s="209"/>
      <c r="C285" s="209"/>
      <c r="D285" s="195"/>
      <c r="E285" s="195"/>
      <c r="F285" s="195"/>
      <c r="G285" s="195"/>
      <c r="H285" s="195"/>
      <c r="I285" s="195"/>
      <c r="M285" s="232"/>
      <c r="N285" s="233"/>
      <c r="O285" s="234"/>
      <c r="P285" s="234"/>
      <c r="Q285" s="234"/>
      <c r="R285" s="235"/>
      <c r="S285" s="234"/>
      <c r="T285" s="236"/>
      <c r="AC285" s="205"/>
    </row>
    <row r="286" spans="1:29" ht="13.5">
      <c r="A286" s="195"/>
      <c r="B286" s="209"/>
      <c r="C286" s="209"/>
      <c r="D286" s="195"/>
      <c r="E286" s="195"/>
      <c r="F286" s="195"/>
      <c r="G286" s="195"/>
      <c r="H286" s="195"/>
      <c r="I286" s="195"/>
      <c r="M286" s="232"/>
      <c r="N286" s="233"/>
      <c r="O286" s="234"/>
      <c r="P286" s="234"/>
      <c r="Q286" s="234"/>
      <c r="R286" s="235"/>
      <c r="S286" s="234"/>
      <c r="T286" s="236"/>
      <c r="AC286" s="205"/>
    </row>
    <row r="287" spans="1:29" ht="13.5">
      <c r="A287" s="195"/>
      <c r="B287" s="209"/>
      <c r="C287" s="209"/>
      <c r="D287" s="195"/>
      <c r="E287" s="195"/>
      <c r="F287" s="195"/>
      <c r="G287" s="195"/>
      <c r="H287" s="195"/>
      <c r="I287" s="195"/>
      <c r="M287" s="232"/>
      <c r="N287" s="233"/>
      <c r="O287" s="234"/>
      <c r="P287" s="234"/>
      <c r="Q287" s="234"/>
      <c r="R287" s="235"/>
      <c r="S287" s="234"/>
      <c r="T287" s="236"/>
      <c r="AC287" s="205"/>
    </row>
    <row r="288" spans="1:29" ht="13.5">
      <c r="A288" s="195"/>
      <c r="B288" s="209"/>
      <c r="C288" s="209"/>
      <c r="D288" s="195"/>
      <c r="E288" s="195"/>
      <c r="F288" s="195"/>
      <c r="G288" s="195"/>
      <c r="H288" s="195"/>
      <c r="I288" s="195"/>
      <c r="M288" s="232"/>
      <c r="N288" s="233"/>
      <c r="O288" s="234"/>
      <c r="P288" s="234"/>
      <c r="Q288" s="234"/>
      <c r="R288" s="235"/>
      <c r="S288" s="234"/>
      <c r="T288" s="236"/>
      <c r="AC288" s="205"/>
    </row>
    <row r="289" spans="1:29" ht="13.5">
      <c r="A289" s="195"/>
      <c r="B289" s="209"/>
      <c r="C289" s="209"/>
      <c r="D289" s="195"/>
      <c r="E289" s="195"/>
      <c r="F289" s="195"/>
      <c r="G289" s="195"/>
      <c r="H289" s="195"/>
      <c r="I289" s="195"/>
      <c r="M289" s="232"/>
      <c r="N289" s="233"/>
      <c r="O289" s="234"/>
      <c r="P289" s="234"/>
      <c r="Q289" s="234"/>
      <c r="R289" s="235"/>
      <c r="S289" s="234"/>
      <c r="T289" s="236"/>
      <c r="AC289" s="205"/>
    </row>
    <row r="290" spans="1:29" ht="13.5">
      <c r="A290" s="195"/>
      <c r="B290" s="209"/>
      <c r="C290" s="209"/>
      <c r="D290" s="195"/>
      <c r="E290" s="195"/>
      <c r="F290" s="195"/>
      <c r="G290" s="195"/>
      <c r="H290" s="195"/>
      <c r="I290" s="195"/>
      <c r="M290" s="232"/>
      <c r="N290" s="233"/>
      <c r="O290" s="234"/>
      <c r="P290" s="234"/>
      <c r="Q290" s="234"/>
      <c r="R290" s="235"/>
      <c r="S290" s="234"/>
      <c r="T290" s="236"/>
      <c r="AC290" s="205"/>
    </row>
    <row r="291" spans="1:29" ht="13.5">
      <c r="A291" s="195"/>
      <c r="B291" s="209"/>
      <c r="C291" s="209"/>
      <c r="D291" s="195"/>
      <c r="E291" s="195"/>
      <c r="F291" s="195"/>
      <c r="G291" s="195"/>
      <c r="H291" s="195"/>
      <c r="I291" s="195"/>
      <c r="M291" s="232"/>
      <c r="N291" s="233"/>
      <c r="O291" s="234"/>
      <c r="P291" s="234"/>
      <c r="Q291" s="234"/>
      <c r="R291" s="235"/>
      <c r="S291" s="234"/>
      <c r="T291" s="236"/>
      <c r="AC291" s="205"/>
    </row>
    <row r="292" spans="1:29" ht="13.5">
      <c r="A292" s="195"/>
      <c r="B292" s="209"/>
      <c r="C292" s="209"/>
      <c r="D292" s="195"/>
      <c r="E292" s="195"/>
      <c r="F292" s="195"/>
      <c r="G292" s="195"/>
      <c r="H292" s="195"/>
      <c r="I292" s="195"/>
      <c r="M292" s="232"/>
      <c r="N292" s="233"/>
      <c r="O292" s="234"/>
      <c r="P292" s="234"/>
      <c r="Q292" s="234"/>
      <c r="R292" s="235"/>
      <c r="S292" s="234"/>
      <c r="T292" s="236"/>
      <c r="AC292" s="205"/>
    </row>
    <row r="293" spans="1:29" ht="13.5">
      <c r="A293" s="195"/>
      <c r="B293" s="209"/>
      <c r="C293" s="209"/>
      <c r="D293" s="195"/>
      <c r="E293" s="195"/>
      <c r="F293" s="195"/>
      <c r="G293" s="195"/>
      <c r="H293" s="195"/>
      <c r="I293" s="195"/>
      <c r="M293" s="232"/>
      <c r="N293" s="233"/>
      <c r="O293" s="234"/>
      <c r="P293" s="234"/>
      <c r="Q293" s="234"/>
      <c r="R293" s="235"/>
      <c r="S293" s="234"/>
      <c r="T293" s="236"/>
      <c r="AC293" s="205"/>
    </row>
    <row r="294" spans="1:29" ht="13.5">
      <c r="A294" s="195"/>
      <c r="B294" s="209"/>
      <c r="C294" s="209"/>
      <c r="D294" s="195"/>
      <c r="E294" s="195"/>
      <c r="F294" s="195"/>
      <c r="G294" s="195"/>
      <c r="H294" s="195"/>
      <c r="I294" s="195"/>
      <c r="M294" s="232"/>
      <c r="N294" s="233"/>
      <c r="O294" s="234"/>
      <c r="P294" s="234"/>
      <c r="Q294" s="234"/>
      <c r="R294" s="235"/>
      <c r="S294" s="234"/>
      <c r="T294" s="236"/>
      <c r="AC294" s="205"/>
    </row>
    <row r="295" spans="1:29" ht="13.5">
      <c r="A295" s="195"/>
      <c r="B295" s="209"/>
      <c r="C295" s="209"/>
      <c r="D295" s="195"/>
      <c r="E295" s="195"/>
      <c r="F295" s="195"/>
      <c r="G295" s="195"/>
      <c r="H295" s="195"/>
      <c r="I295" s="195"/>
      <c r="M295" s="232"/>
      <c r="N295" s="233"/>
      <c r="O295" s="234"/>
      <c r="P295" s="234"/>
      <c r="Q295" s="234"/>
      <c r="R295" s="235"/>
      <c r="S295" s="234"/>
      <c r="T295" s="236"/>
      <c r="AC295" s="205"/>
    </row>
    <row r="296" spans="1:29" ht="13.5">
      <c r="A296" s="195"/>
      <c r="B296" s="209"/>
      <c r="C296" s="209"/>
      <c r="D296" s="195"/>
      <c r="E296" s="195"/>
      <c r="F296" s="195"/>
      <c r="G296" s="195"/>
      <c r="H296" s="195"/>
      <c r="I296" s="195"/>
      <c r="M296" s="232"/>
      <c r="N296" s="233"/>
      <c r="O296" s="234"/>
      <c r="P296" s="234"/>
      <c r="Q296" s="234"/>
      <c r="R296" s="235"/>
      <c r="S296" s="234"/>
      <c r="T296" s="236"/>
      <c r="AC296" s="205"/>
    </row>
    <row r="297" spans="1:29" ht="13.5">
      <c r="A297" s="195"/>
      <c r="B297" s="209"/>
      <c r="C297" s="209"/>
      <c r="D297" s="195"/>
      <c r="E297" s="195"/>
      <c r="F297" s="195"/>
      <c r="G297" s="195"/>
      <c r="H297" s="195"/>
      <c r="I297" s="195"/>
      <c r="M297" s="232"/>
      <c r="N297" s="233"/>
      <c r="O297" s="234"/>
      <c r="P297" s="234"/>
      <c r="Q297" s="234"/>
      <c r="R297" s="235"/>
      <c r="S297" s="234"/>
      <c r="T297" s="236"/>
      <c r="AC297" s="205"/>
    </row>
    <row r="298" spans="1:29" ht="13.5">
      <c r="A298" s="195"/>
      <c r="B298" s="209"/>
      <c r="C298" s="209"/>
      <c r="D298" s="195"/>
      <c r="E298" s="195"/>
      <c r="F298" s="195"/>
      <c r="G298" s="195"/>
      <c r="H298" s="195"/>
      <c r="I298" s="195"/>
      <c r="M298" s="232"/>
      <c r="N298" s="233"/>
      <c r="O298" s="234"/>
      <c r="P298" s="234"/>
      <c r="Q298" s="234"/>
      <c r="R298" s="235"/>
      <c r="S298" s="234"/>
      <c r="T298" s="236"/>
      <c r="AC298" s="205"/>
    </row>
    <row r="299" spans="1:29" ht="13.5">
      <c r="A299" s="195"/>
      <c r="B299" s="209"/>
      <c r="C299" s="209"/>
      <c r="D299" s="195"/>
      <c r="E299" s="195"/>
      <c r="F299" s="195"/>
      <c r="G299" s="195"/>
      <c r="H299" s="195"/>
      <c r="I299" s="195"/>
      <c r="M299" s="232"/>
      <c r="N299" s="233"/>
      <c r="O299" s="234"/>
      <c r="P299" s="234"/>
      <c r="Q299" s="234"/>
      <c r="R299" s="235"/>
      <c r="S299" s="234"/>
      <c r="T299" s="236"/>
      <c r="AC299" s="205"/>
    </row>
    <row r="300" spans="1:29" ht="13.5">
      <c r="A300" s="195"/>
      <c r="B300" s="209"/>
      <c r="C300" s="209"/>
      <c r="D300" s="195"/>
      <c r="E300" s="195"/>
      <c r="F300" s="195"/>
      <c r="G300" s="195"/>
      <c r="H300" s="195"/>
      <c r="I300" s="195"/>
      <c r="M300" s="232"/>
      <c r="N300" s="233"/>
      <c r="O300" s="234"/>
      <c r="P300" s="234"/>
      <c r="Q300" s="234"/>
      <c r="R300" s="235"/>
      <c r="S300" s="234"/>
      <c r="T300" s="236"/>
      <c r="AC300" s="205"/>
    </row>
    <row r="301" spans="1:20" ht="13.5">
      <c r="A301" s="195"/>
      <c r="B301" s="209"/>
      <c r="C301" s="209"/>
      <c r="D301" s="195"/>
      <c r="E301" s="195"/>
      <c r="F301" s="195"/>
      <c r="G301" s="195"/>
      <c r="H301" s="195"/>
      <c r="I301" s="195"/>
      <c r="M301" s="232"/>
      <c r="N301" s="233"/>
      <c r="O301" s="234"/>
      <c r="P301" s="234"/>
      <c r="Q301" s="234"/>
      <c r="R301" s="235"/>
      <c r="S301" s="234"/>
      <c r="T301" s="236"/>
    </row>
    <row r="302" spans="2:29" s="195" customFormat="1" ht="13.5">
      <c r="B302" s="209"/>
      <c r="C302" s="209"/>
      <c r="M302" s="208"/>
      <c r="N302" s="210"/>
      <c r="O302" s="199"/>
      <c r="P302" s="199"/>
      <c r="Q302" s="199"/>
      <c r="R302" s="211"/>
      <c r="S302" s="199"/>
      <c r="T302" s="208"/>
      <c r="AC302" s="205"/>
    </row>
    <row r="303" spans="2:29" s="195" customFormat="1" ht="13.5">
      <c r="B303" s="209"/>
      <c r="C303" s="209"/>
      <c r="M303" s="208"/>
      <c r="N303" s="210"/>
      <c r="O303" s="199"/>
      <c r="P303" s="199"/>
      <c r="Q303" s="199"/>
      <c r="R303" s="211"/>
      <c r="S303" s="199"/>
      <c r="T303" s="208"/>
      <c r="AC303" s="205"/>
    </row>
    <row r="304" spans="2:29" s="195" customFormat="1" ht="13.5">
      <c r="B304" s="209"/>
      <c r="C304" s="209"/>
      <c r="M304" s="208"/>
      <c r="N304" s="210"/>
      <c r="O304" s="199"/>
      <c r="P304" s="199"/>
      <c r="Q304" s="199"/>
      <c r="R304" s="211"/>
      <c r="S304" s="199"/>
      <c r="T304" s="208"/>
      <c r="AC304" s="205"/>
    </row>
    <row r="305" spans="2:29" s="195" customFormat="1" ht="13.5">
      <c r="B305" s="209"/>
      <c r="C305" s="209"/>
      <c r="M305" s="208"/>
      <c r="N305" s="210"/>
      <c r="O305" s="199"/>
      <c r="P305" s="199"/>
      <c r="Q305" s="199"/>
      <c r="R305" s="211"/>
      <c r="S305" s="199"/>
      <c r="T305" s="208"/>
      <c r="AC305" s="205"/>
    </row>
    <row r="306" spans="2:29" s="195" customFormat="1" ht="13.5">
      <c r="B306" s="209"/>
      <c r="C306" s="209"/>
      <c r="M306" s="208"/>
      <c r="N306" s="210"/>
      <c r="O306" s="199"/>
      <c r="P306" s="199"/>
      <c r="Q306" s="199"/>
      <c r="R306" s="211"/>
      <c r="S306" s="199"/>
      <c r="T306" s="208"/>
      <c r="AC306" s="205"/>
    </row>
    <row r="307" spans="2:29" s="195" customFormat="1" ht="13.5">
      <c r="B307" s="209"/>
      <c r="C307" s="209"/>
      <c r="M307" s="208"/>
      <c r="N307" s="210"/>
      <c r="O307" s="199"/>
      <c r="P307" s="199"/>
      <c r="Q307" s="199"/>
      <c r="R307" s="211"/>
      <c r="S307" s="199"/>
      <c r="T307" s="208"/>
      <c r="AC307" s="205"/>
    </row>
    <row r="308" spans="2:29" s="195" customFormat="1" ht="13.5">
      <c r="B308" s="209"/>
      <c r="C308" s="209"/>
      <c r="M308" s="208"/>
      <c r="N308" s="210"/>
      <c r="O308" s="199"/>
      <c r="P308" s="199"/>
      <c r="Q308" s="199"/>
      <c r="R308" s="211"/>
      <c r="S308" s="199"/>
      <c r="T308" s="208"/>
      <c r="AC308" s="205"/>
    </row>
    <row r="309" spans="2:29" s="195" customFormat="1" ht="13.5">
      <c r="B309" s="209"/>
      <c r="C309" s="209"/>
      <c r="M309" s="208"/>
      <c r="N309" s="210"/>
      <c r="O309" s="199"/>
      <c r="P309" s="199"/>
      <c r="Q309" s="199"/>
      <c r="R309" s="211"/>
      <c r="S309" s="199"/>
      <c r="T309" s="208"/>
      <c r="AC309" s="205"/>
    </row>
    <row r="310" spans="2:29" s="195" customFormat="1" ht="13.5">
      <c r="B310" s="209"/>
      <c r="C310" s="209"/>
      <c r="M310" s="208"/>
      <c r="N310" s="210"/>
      <c r="O310" s="199"/>
      <c r="P310" s="199"/>
      <c r="Q310" s="199"/>
      <c r="R310" s="211"/>
      <c r="S310" s="199"/>
      <c r="T310" s="208"/>
      <c r="AC310" s="205"/>
    </row>
    <row r="311" spans="2:29" s="195" customFormat="1" ht="13.5">
      <c r="B311" s="209"/>
      <c r="C311" s="209"/>
      <c r="M311" s="208"/>
      <c r="N311" s="210"/>
      <c r="O311" s="199"/>
      <c r="P311" s="199"/>
      <c r="Q311" s="199"/>
      <c r="R311" s="211"/>
      <c r="S311" s="199"/>
      <c r="T311" s="208"/>
      <c r="AC311" s="205"/>
    </row>
    <row r="312" spans="2:29" s="195" customFormat="1" ht="13.5">
      <c r="B312" s="209"/>
      <c r="C312" s="209"/>
      <c r="M312" s="208"/>
      <c r="N312" s="210"/>
      <c r="O312" s="199"/>
      <c r="P312" s="199"/>
      <c r="Q312" s="199"/>
      <c r="R312" s="211"/>
      <c r="S312" s="199"/>
      <c r="T312" s="208"/>
      <c r="AC312" s="205"/>
    </row>
    <row r="313" spans="2:29" s="195" customFormat="1" ht="13.5">
      <c r="B313" s="209"/>
      <c r="C313" s="209"/>
      <c r="M313" s="208"/>
      <c r="N313" s="210"/>
      <c r="O313" s="199"/>
      <c r="P313" s="199"/>
      <c r="Q313" s="199"/>
      <c r="R313" s="211"/>
      <c r="S313" s="199"/>
      <c r="T313" s="208"/>
      <c r="AC313" s="205"/>
    </row>
    <row r="314" spans="2:29" s="195" customFormat="1" ht="13.5">
      <c r="B314" s="209"/>
      <c r="C314" s="209"/>
      <c r="M314" s="208"/>
      <c r="N314" s="210"/>
      <c r="O314" s="199"/>
      <c r="P314" s="199"/>
      <c r="Q314" s="199"/>
      <c r="R314" s="211"/>
      <c r="S314" s="199"/>
      <c r="T314" s="208"/>
      <c r="AC314" s="205"/>
    </row>
    <row r="315" spans="2:29" s="195" customFormat="1" ht="13.5">
      <c r="B315" s="209"/>
      <c r="C315" s="209"/>
      <c r="M315" s="208"/>
      <c r="N315" s="210"/>
      <c r="O315" s="199"/>
      <c r="P315" s="199"/>
      <c r="Q315" s="199"/>
      <c r="R315" s="211"/>
      <c r="S315" s="199"/>
      <c r="T315" s="208"/>
      <c r="AC315" s="205"/>
    </row>
    <row r="316" spans="2:29" s="195" customFormat="1" ht="13.5">
      <c r="B316" s="209"/>
      <c r="C316" s="209"/>
      <c r="M316" s="208"/>
      <c r="N316" s="210"/>
      <c r="O316" s="199"/>
      <c r="P316" s="199"/>
      <c r="Q316" s="199"/>
      <c r="R316" s="211"/>
      <c r="S316" s="199"/>
      <c r="T316" s="208"/>
      <c r="AC316" s="205"/>
    </row>
    <row r="317" spans="2:29" s="195" customFormat="1" ht="13.5">
      <c r="B317" s="209"/>
      <c r="C317" s="209"/>
      <c r="M317" s="208"/>
      <c r="N317" s="210"/>
      <c r="O317" s="199"/>
      <c r="P317" s="199"/>
      <c r="Q317" s="199"/>
      <c r="R317" s="211"/>
      <c r="S317" s="199"/>
      <c r="T317" s="208"/>
      <c r="AC317" s="205"/>
    </row>
    <row r="318" spans="2:29" s="195" customFormat="1" ht="13.5">
      <c r="B318" s="209"/>
      <c r="C318" s="209"/>
      <c r="M318" s="208"/>
      <c r="N318" s="210"/>
      <c r="O318" s="199"/>
      <c r="P318" s="199"/>
      <c r="Q318" s="199"/>
      <c r="R318" s="211"/>
      <c r="S318" s="199"/>
      <c r="T318" s="208"/>
      <c r="AC318" s="205"/>
    </row>
    <row r="319" spans="2:29" s="195" customFormat="1" ht="13.5">
      <c r="B319" s="209"/>
      <c r="C319" s="209"/>
      <c r="M319" s="208"/>
      <c r="N319" s="210"/>
      <c r="O319" s="199"/>
      <c r="P319" s="199"/>
      <c r="Q319" s="199"/>
      <c r="R319" s="211"/>
      <c r="S319" s="199"/>
      <c r="T319" s="208"/>
      <c r="AC319" s="205"/>
    </row>
    <row r="320" spans="2:29" s="195" customFormat="1" ht="13.5">
      <c r="B320" s="209"/>
      <c r="C320" s="209"/>
      <c r="M320" s="208"/>
      <c r="N320" s="210"/>
      <c r="O320" s="199"/>
      <c r="P320" s="199"/>
      <c r="Q320" s="199"/>
      <c r="R320" s="211"/>
      <c r="S320" s="199"/>
      <c r="T320" s="208"/>
      <c r="AC320" s="205"/>
    </row>
    <row r="321" spans="2:29" s="195" customFormat="1" ht="13.5">
      <c r="B321" s="209"/>
      <c r="C321" s="209"/>
      <c r="M321" s="208"/>
      <c r="N321" s="210"/>
      <c r="O321" s="199"/>
      <c r="P321" s="199"/>
      <c r="Q321" s="199"/>
      <c r="R321" s="211"/>
      <c r="S321" s="199"/>
      <c r="T321" s="208"/>
      <c r="AC321" s="205"/>
    </row>
    <row r="322" spans="2:29" s="195" customFormat="1" ht="13.5">
      <c r="B322" s="209"/>
      <c r="C322" s="209"/>
      <c r="M322" s="208"/>
      <c r="N322" s="210"/>
      <c r="O322" s="199"/>
      <c r="P322" s="199"/>
      <c r="Q322" s="199"/>
      <c r="R322" s="211"/>
      <c r="S322" s="199"/>
      <c r="T322" s="208"/>
      <c r="AC322" s="205"/>
    </row>
    <row r="323" spans="2:29" s="195" customFormat="1" ht="13.5">
      <c r="B323" s="209"/>
      <c r="C323" s="209"/>
      <c r="M323" s="208"/>
      <c r="N323" s="210"/>
      <c r="O323" s="199"/>
      <c r="P323" s="199"/>
      <c r="Q323" s="199"/>
      <c r="R323" s="211"/>
      <c r="S323" s="199"/>
      <c r="T323" s="208"/>
      <c r="AC323" s="205"/>
    </row>
    <row r="324" spans="2:29" s="195" customFormat="1" ht="13.5">
      <c r="B324" s="209"/>
      <c r="C324" s="209"/>
      <c r="M324" s="208"/>
      <c r="N324" s="210"/>
      <c r="O324" s="199"/>
      <c r="P324" s="199"/>
      <c r="Q324" s="199"/>
      <c r="R324" s="211"/>
      <c r="S324" s="199"/>
      <c r="T324" s="208"/>
      <c r="AC324" s="205"/>
    </row>
    <row r="325" spans="2:29" s="195" customFormat="1" ht="13.5">
      <c r="B325" s="209"/>
      <c r="C325" s="209"/>
      <c r="M325" s="208"/>
      <c r="N325" s="210"/>
      <c r="O325" s="199"/>
      <c r="P325" s="199"/>
      <c r="Q325" s="199"/>
      <c r="R325" s="211"/>
      <c r="S325" s="199"/>
      <c r="T325" s="208"/>
      <c r="AC325" s="205"/>
    </row>
    <row r="326" spans="2:29" s="195" customFormat="1" ht="13.5">
      <c r="B326" s="209"/>
      <c r="C326" s="209"/>
      <c r="M326" s="208"/>
      <c r="N326" s="210"/>
      <c r="O326" s="199"/>
      <c r="P326" s="199"/>
      <c r="Q326" s="199"/>
      <c r="R326" s="211"/>
      <c r="S326" s="199"/>
      <c r="T326" s="208"/>
      <c r="AC326" s="205"/>
    </row>
    <row r="327" spans="2:29" s="195" customFormat="1" ht="13.5">
      <c r="B327" s="209"/>
      <c r="C327" s="209"/>
      <c r="M327" s="208"/>
      <c r="N327" s="210"/>
      <c r="O327" s="199"/>
      <c r="P327" s="199"/>
      <c r="Q327" s="199"/>
      <c r="R327" s="211"/>
      <c r="S327" s="199"/>
      <c r="T327" s="208"/>
      <c r="AC327" s="205"/>
    </row>
    <row r="328" spans="2:29" s="195" customFormat="1" ht="13.5">
      <c r="B328" s="209"/>
      <c r="C328" s="209"/>
      <c r="M328" s="208"/>
      <c r="N328" s="210"/>
      <c r="O328" s="199"/>
      <c r="P328" s="199"/>
      <c r="Q328" s="199"/>
      <c r="R328" s="211"/>
      <c r="S328" s="199"/>
      <c r="T328" s="208"/>
      <c r="AC328" s="205"/>
    </row>
    <row r="329" spans="2:29" s="195" customFormat="1" ht="13.5">
      <c r="B329" s="209"/>
      <c r="C329" s="209"/>
      <c r="M329" s="208"/>
      <c r="N329" s="210"/>
      <c r="O329" s="199"/>
      <c r="P329" s="199"/>
      <c r="Q329" s="199"/>
      <c r="R329" s="211"/>
      <c r="S329" s="199"/>
      <c r="T329" s="208"/>
      <c r="AC329" s="205"/>
    </row>
    <row r="330" spans="2:29" s="195" customFormat="1" ht="13.5">
      <c r="B330" s="209"/>
      <c r="C330" s="209"/>
      <c r="M330" s="208"/>
      <c r="N330" s="210"/>
      <c r="O330" s="199"/>
      <c r="P330" s="199"/>
      <c r="Q330" s="199"/>
      <c r="R330" s="211"/>
      <c r="S330" s="199"/>
      <c r="T330" s="208"/>
      <c r="AC330" s="205"/>
    </row>
    <row r="331" spans="2:29" s="195" customFormat="1" ht="13.5">
      <c r="B331" s="209"/>
      <c r="C331" s="209"/>
      <c r="M331" s="208"/>
      <c r="N331" s="210"/>
      <c r="O331" s="199"/>
      <c r="P331" s="199"/>
      <c r="Q331" s="199"/>
      <c r="R331" s="211"/>
      <c r="S331" s="199"/>
      <c r="T331" s="208"/>
      <c r="AC331" s="205"/>
    </row>
    <row r="332" spans="2:29" s="195" customFormat="1" ht="13.5">
      <c r="B332" s="209"/>
      <c r="C332" s="209"/>
      <c r="M332" s="208"/>
      <c r="N332" s="210"/>
      <c r="O332" s="199"/>
      <c r="P332" s="199"/>
      <c r="Q332" s="199"/>
      <c r="R332" s="211"/>
      <c r="S332" s="199"/>
      <c r="T332" s="208"/>
      <c r="AC332" s="205"/>
    </row>
    <row r="333" spans="2:29" s="195" customFormat="1" ht="13.5">
      <c r="B333" s="209"/>
      <c r="C333" s="209"/>
      <c r="M333" s="208"/>
      <c r="N333" s="210"/>
      <c r="O333" s="199"/>
      <c r="P333" s="199"/>
      <c r="Q333" s="199"/>
      <c r="R333" s="211"/>
      <c r="S333" s="199"/>
      <c r="T333" s="208"/>
      <c r="AC333" s="205"/>
    </row>
    <row r="334" spans="2:29" s="195" customFormat="1" ht="13.5">
      <c r="B334" s="209"/>
      <c r="C334" s="209"/>
      <c r="M334" s="208"/>
      <c r="N334" s="210"/>
      <c r="O334" s="199"/>
      <c r="P334" s="199"/>
      <c r="Q334" s="199"/>
      <c r="R334" s="211"/>
      <c r="S334" s="199"/>
      <c r="T334" s="208"/>
      <c r="AC334" s="205"/>
    </row>
    <row r="335" spans="2:29" s="195" customFormat="1" ht="13.5">
      <c r="B335" s="209"/>
      <c r="C335" s="209"/>
      <c r="M335" s="208"/>
      <c r="N335" s="210"/>
      <c r="O335" s="199"/>
      <c r="P335" s="199"/>
      <c r="Q335" s="199"/>
      <c r="R335" s="211"/>
      <c r="S335" s="199"/>
      <c r="T335" s="208"/>
      <c r="AC335" s="205"/>
    </row>
    <row r="336" spans="2:29" s="195" customFormat="1" ht="13.5">
      <c r="B336" s="209"/>
      <c r="C336" s="209"/>
      <c r="M336" s="208"/>
      <c r="N336" s="210"/>
      <c r="O336" s="199"/>
      <c r="P336" s="199"/>
      <c r="Q336" s="199"/>
      <c r="R336" s="211"/>
      <c r="S336" s="199"/>
      <c r="T336" s="208"/>
      <c r="AC336" s="205"/>
    </row>
    <row r="337" spans="2:29" s="195" customFormat="1" ht="13.5">
      <c r="B337" s="209"/>
      <c r="C337" s="209"/>
      <c r="M337" s="208"/>
      <c r="N337" s="210"/>
      <c r="O337" s="199"/>
      <c r="P337" s="199"/>
      <c r="Q337" s="199"/>
      <c r="R337" s="211"/>
      <c r="S337" s="199"/>
      <c r="T337" s="208"/>
      <c r="AC337" s="205"/>
    </row>
    <row r="338" spans="2:29" s="195" customFormat="1" ht="13.5">
      <c r="B338" s="209"/>
      <c r="C338" s="209"/>
      <c r="M338" s="208"/>
      <c r="N338" s="210"/>
      <c r="O338" s="199"/>
      <c r="P338" s="199"/>
      <c r="Q338" s="199"/>
      <c r="R338" s="211"/>
      <c r="S338" s="199"/>
      <c r="T338" s="208"/>
      <c r="AC338" s="205"/>
    </row>
    <row r="339" spans="2:29" s="195" customFormat="1" ht="13.5">
      <c r="B339" s="209"/>
      <c r="C339" s="209"/>
      <c r="M339" s="208"/>
      <c r="N339" s="210"/>
      <c r="O339" s="199"/>
      <c r="P339" s="199"/>
      <c r="Q339" s="199"/>
      <c r="R339" s="211"/>
      <c r="S339" s="199"/>
      <c r="T339" s="208"/>
      <c r="AC339" s="205"/>
    </row>
    <row r="340" spans="2:29" s="195" customFormat="1" ht="13.5">
      <c r="B340" s="209"/>
      <c r="C340" s="209"/>
      <c r="M340" s="208"/>
      <c r="N340" s="210"/>
      <c r="O340" s="199"/>
      <c r="P340" s="199"/>
      <c r="Q340" s="199"/>
      <c r="R340" s="211"/>
      <c r="S340" s="199"/>
      <c r="T340" s="208"/>
      <c r="AC340" s="205"/>
    </row>
    <row r="341" spans="2:29" s="195" customFormat="1" ht="13.5">
      <c r="B341" s="209"/>
      <c r="C341" s="209"/>
      <c r="M341" s="208"/>
      <c r="N341" s="210"/>
      <c r="O341" s="199"/>
      <c r="P341" s="199"/>
      <c r="Q341" s="199"/>
      <c r="R341" s="211"/>
      <c r="S341" s="199"/>
      <c r="T341" s="208"/>
      <c r="AC341" s="205"/>
    </row>
    <row r="342" spans="2:29" s="195" customFormat="1" ht="13.5">
      <c r="B342" s="209"/>
      <c r="C342" s="209"/>
      <c r="M342" s="208"/>
      <c r="N342" s="210"/>
      <c r="O342" s="199"/>
      <c r="P342" s="199"/>
      <c r="Q342" s="199"/>
      <c r="R342" s="211"/>
      <c r="S342" s="199"/>
      <c r="T342" s="208"/>
      <c r="AC342" s="205"/>
    </row>
    <row r="343" spans="2:29" s="195" customFormat="1" ht="13.5">
      <c r="B343" s="209"/>
      <c r="C343" s="209"/>
      <c r="M343" s="208"/>
      <c r="N343" s="210"/>
      <c r="O343" s="199"/>
      <c r="P343" s="199"/>
      <c r="Q343" s="199"/>
      <c r="R343" s="211"/>
      <c r="S343" s="199"/>
      <c r="T343" s="208"/>
      <c r="AC343" s="205"/>
    </row>
    <row r="344" spans="2:29" s="195" customFormat="1" ht="13.5">
      <c r="B344" s="209"/>
      <c r="C344" s="209"/>
      <c r="M344" s="208"/>
      <c r="N344" s="210"/>
      <c r="O344" s="199"/>
      <c r="P344" s="199"/>
      <c r="Q344" s="199"/>
      <c r="R344" s="211"/>
      <c r="S344" s="199"/>
      <c r="T344" s="208"/>
      <c r="AC344" s="205"/>
    </row>
    <row r="345" spans="2:29" s="195" customFormat="1" ht="13.5">
      <c r="B345" s="209"/>
      <c r="C345" s="209"/>
      <c r="M345" s="208"/>
      <c r="N345" s="210"/>
      <c r="O345" s="199"/>
      <c r="P345" s="199"/>
      <c r="Q345" s="199"/>
      <c r="R345" s="211"/>
      <c r="S345" s="199"/>
      <c r="T345" s="208"/>
      <c r="AC345" s="205"/>
    </row>
    <row r="346" spans="2:29" s="195" customFormat="1" ht="13.5">
      <c r="B346" s="209"/>
      <c r="C346" s="209"/>
      <c r="M346" s="208"/>
      <c r="N346" s="210"/>
      <c r="O346" s="199"/>
      <c r="P346" s="199"/>
      <c r="Q346" s="199"/>
      <c r="R346" s="211"/>
      <c r="S346" s="199"/>
      <c r="T346" s="208"/>
      <c r="AC346" s="205"/>
    </row>
    <row r="347" spans="2:29" s="195" customFormat="1" ht="13.5">
      <c r="B347" s="209"/>
      <c r="C347" s="209"/>
      <c r="M347" s="208"/>
      <c r="N347" s="210"/>
      <c r="O347" s="199"/>
      <c r="P347" s="199"/>
      <c r="Q347" s="199"/>
      <c r="R347" s="211"/>
      <c r="S347" s="199"/>
      <c r="T347" s="208"/>
      <c r="AC347" s="205"/>
    </row>
    <row r="348" spans="2:29" s="195" customFormat="1" ht="13.5">
      <c r="B348" s="209"/>
      <c r="C348" s="209"/>
      <c r="M348" s="208"/>
      <c r="N348" s="210"/>
      <c r="O348" s="199"/>
      <c r="P348" s="199"/>
      <c r="Q348" s="199"/>
      <c r="R348" s="211"/>
      <c r="S348" s="199"/>
      <c r="T348" s="208"/>
      <c r="AC348" s="205"/>
    </row>
    <row r="349" spans="2:29" s="195" customFormat="1" ht="13.5">
      <c r="B349" s="209"/>
      <c r="C349" s="209"/>
      <c r="M349" s="208"/>
      <c r="N349" s="210"/>
      <c r="O349" s="199"/>
      <c r="P349" s="199"/>
      <c r="Q349" s="199"/>
      <c r="R349" s="211"/>
      <c r="S349" s="199"/>
      <c r="T349" s="208"/>
      <c r="AC349" s="205"/>
    </row>
    <row r="350" spans="2:29" s="195" customFormat="1" ht="13.5">
      <c r="B350" s="209"/>
      <c r="C350" s="209"/>
      <c r="M350" s="208"/>
      <c r="N350" s="210"/>
      <c r="O350" s="199"/>
      <c r="P350" s="199"/>
      <c r="Q350" s="199"/>
      <c r="R350" s="211"/>
      <c r="S350" s="199"/>
      <c r="T350" s="208"/>
      <c r="AC350" s="205"/>
    </row>
    <row r="351" spans="2:29" s="195" customFormat="1" ht="13.5">
      <c r="B351" s="209"/>
      <c r="C351" s="209"/>
      <c r="M351" s="208"/>
      <c r="N351" s="210"/>
      <c r="O351" s="199"/>
      <c r="P351" s="199"/>
      <c r="Q351" s="199"/>
      <c r="R351" s="211"/>
      <c r="S351" s="199"/>
      <c r="T351" s="208"/>
      <c r="AC351" s="205"/>
    </row>
    <row r="352" spans="2:29" s="195" customFormat="1" ht="13.5">
      <c r="B352" s="209"/>
      <c r="C352" s="209"/>
      <c r="M352" s="208"/>
      <c r="N352" s="210"/>
      <c r="O352" s="199"/>
      <c r="P352" s="199"/>
      <c r="Q352" s="199"/>
      <c r="R352" s="211"/>
      <c r="S352" s="199"/>
      <c r="T352" s="208"/>
      <c r="AC352" s="205"/>
    </row>
    <row r="353" spans="2:29" s="195" customFormat="1" ht="13.5">
      <c r="B353" s="209"/>
      <c r="C353" s="209"/>
      <c r="M353" s="208"/>
      <c r="N353" s="210"/>
      <c r="O353" s="199"/>
      <c r="P353" s="199"/>
      <c r="Q353" s="199"/>
      <c r="R353" s="211"/>
      <c r="S353" s="199"/>
      <c r="T353" s="208"/>
      <c r="AC353" s="205"/>
    </row>
    <row r="354" spans="2:29" s="195" customFormat="1" ht="13.5">
      <c r="B354" s="209"/>
      <c r="C354" s="209"/>
      <c r="M354" s="208"/>
      <c r="N354" s="210"/>
      <c r="O354" s="199"/>
      <c r="P354" s="199"/>
      <c r="Q354" s="199"/>
      <c r="R354" s="211"/>
      <c r="S354" s="199"/>
      <c r="T354" s="208"/>
      <c r="AC354" s="205"/>
    </row>
    <row r="355" spans="2:29" s="195" customFormat="1" ht="13.5">
      <c r="B355" s="209"/>
      <c r="C355" s="209"/>
      <c r="M355" s="208"/>
      <c r="N355" s="210"/>
      <c r="O355" s="199"/>
      <c r="P355" s="199"/>
      <c r="Q355" s="199"/>
      <c r="R355" s="211"/>
      <c r="S355" s="199"/>
      <c r="T355" s="208"/>
      <c r="AC355" s="205"/>
    </row>
    <row r="356" spans="2:29" s="195" customFormat="1" ht="13.5">
      <c r="B356" s="209"/>
      <c r="C356" s="209"/>
      <c r="M356" s="208"/>
      <c r="N356" s="210"/>
      <c r="O356" s="199"/>
      <c r="P356" s="199"/>
      <c r="Q356" s="199"/>
      <c r="R356" s="211"/>
      <c r="S356" s="199"/>
      <c r="T356" s="208"/>
      <c r="AC356" s="205"/>
    </row>
    <row r="357" spans="2:29" s="195" customFormat="1" ht="13.5">
      <c r="B357" s="209"/>
      <c r="C357" s="209"/>
      <c r="M357" s="208"/>
      <c r="N357" s="210"/>
      <c r="O357" s="199"/>
      <c r="P357" s="199"/>
      <c r="Q357" s="199"/>
      <c r="R357" s="211"/>
      <c r="S357" s="199"/>
      <c r="T357" s="208"/>
      <c r="AC357" s="205"/>
    </row>
    <row r="358" spans="2:29" s="195" customFormat="1" ht="13.5">
      <c r="B358" s="209"/>
      <c r="C358" s="209"/>
      <c r="M358" s="208"/>
      <c r="N358" s="210"/>
      <c r="O358" s="199"/>
      <c r="P358" s="199"/>
      <c r="Q358" s="199"/>
      <c r="R358" s="211"/>
      <c r="S358" s="199"/>
      <c r="T358" s="208"/>
      <c r="AC358" s="205"/>
    </row>
    <row r="359" spans="2:29" s="195" customFormat="1" ht="13.5">
      <c r="B359" s="209"/>
      <c r="C359" s="209"/>
      <c r="M359" s="208"/>
      <c r="N359" s="210"/>
      <c r="O359" s="199"/>
      <c r="P359" s="199"/>
      <c r="Q359" s="199"/>
      <c r="R359" s="211"/>
      <c r="S359" s="199"/>
      <c r="T359" s="208"/>
      <c r="AC359" s="205"/>
    </row>
    <row r="360" spans="2:29" s="195" customFormat="1" ht="13.5">
      <c r="B360" s="209"/>
      <c r="C360" s="209"/>
      <c r="M360" s="208"/>
      <c r="N360" s="210"/>
      <c r="O360" s="199"/>
      <c r="P360" s="199"/>
      <c r="Q360" s="199"/>
      <c r="R360" s="211"/>
      <c r="S360" s="199"/>
      <c r="T360" s="208"/>
      <c r="AC360" s="205"/>
    </row>
    <row r="361" spans="2:29" s="195" customFormat="1" ht="13.5">
      <c r="B361" s="209"/>
      <c r="C361" s="209"/>
      <c r="M361" s="208"/>
      <c r="N361" s="210"/>
      <c r="O361" s="199"/>
      <c r="P361" s="199"/>
      <c r="Q361" s="199"/>
      <c r="R361" s="211"/>
      <c r="S361" s="199"/>
      <c r="T361" s="208"/>
      <c r="AC361" s="205"/>
    </row>
    <row r="362" spans="2:29" s="195" customFormat="1" ht="13.5">
      <c r="B362" s="209"/>
      <c r="C362" s="209"/>
      <c r="M362" s="208"/>
      <c r="N362" s="210"/>
      <c r="O362" s="199"/>
      <c r="P362" s="199"/>
      <c r="Q362" s="199"/>
      <c r="R362" s="211"/>
      <c r="S362" s="199"/>
      <c r="T362" s="208"/>
      <c r="AC362" s="205"/>
    </row>
    <row r="363" spans="2:29" s="195" customFormat="1" ht="13.5">
      <c r="B363" s="209"/>
      <c r="C363" s="209"/>
      <c r="M363" s="208"/>
      <c r="N363" s="210"/>
      <c r="O363" s="199"/>
      <c r="P363" s="199"/>
      <c r="Q363" s="199"/>
      <c r="R363" s="211"/>
      <c r="S363" s="199"/>
      <c r="T363" s="208"/>
      <c r="AC363" s="205"/>
    </row>
    <row r="364" spans="2:29" s="195" customFormat="1" ht="13.5">
      <c r="B364" s="209"/>
      <c r="C364" s="209"/>
      <c r="M364" s="208"/>
      <c r="N364" s="210"/>
      <c r="O364" s="199"/>
      <c r="P364" s="199"/>
      <c r="Q364" s="199"/>
      <c r="R364" s="211"/>
      <c r="S364" s="199"/>
      <c r="T364" s="208"/>
      <c r="AC364" s="205"/>
    </row>
    <row r="365" spans="2:29" s="195" customFormat="1" ht="13.5">
      <c r="B365" s="209"/>
      <c r="C365" s="209"/>
      <c r="M365" s="208"/>
      <c r="N365" s="210"/>
      <c r="O365" s="199"/>
      <c r="P365" s="199"/>
      <c r="Q365" s="199"/>
      <c r="R365" s="211"/>
      <c r="S365" s="199"/>
      <c r="T365" s="208"/>
      <c r="AC365" s="205"/>
    </row>
    <row r="366" spans="2:29" s="195" customFormat="1" ht="13.5">
      <c r="B366" s="209"/>
      <c r="C366" s="209"/>
      <c r="M366" s="208"/>
      <c r="N366" s="210"/>
      <c r="O366" s="199"/>
      <c r="P366" s="199"/>
      <c r="Q366" s="199"/>
      <c r="R366" s="211"/>
      <c r="S366" s="199"/>
      <c r="T366" s="208"/>
      <c r="AC366" s="205"/>
    </row>
    <row r="367" spans="2:29" s="195" customFormat="1" ht="13.5">
      <c r="B367" s="209"/>
      <c r="C367" s="209"/>
      <c r="M367" s="208"/>
      <c r="N367" s="210"/>
      <c r="O367" s="199"/>
      <c r="P367" s="199"/>
      <c r="Q367" s="199"/>
      <c r="R367" s="211"/>
      <c r="S367" s="199"/>
      <c r="T367" s="208"/>
      <c r="AC367" s="205"/>
    </row>
    <row r="368" spans="2:29" s="195" customFormat="1" ht="13.5">
      <c r="B368" s="209"/>
      <c r="C368" s="209"/>
      <c r="M368" s="208"/>
      <c r="N368" s="210"/>
      <c r="O368" s="199"/>
      <c r="P368" s="199"/>
      <c r="Q368" s="199"/>
      <c r="R368" s="211"/>
      <c r="S368" s="199"/>
      <c r="T368" s="208"/>
      <c r="AC368" s="205"/>
    </row>
    <row r="369" spans="2:29" s="195" customFormat="1" ht="13.5">
      <c r="B369" s="209"/>
      <c r="C369" s="209"/>
      <c r="M369" s="208"/>
      <c r="N369" s="210"/>
      <c r="O369" s="199"/>
      <c r="P369" s="199"/>
      <c r="Q369" s="199"/>
      <c r="R369" s="211"/>
      <c r="S369" s="199"/>
      <c r="T369" s="208"/>
      <c r="AC369" s="205"/>
    </row>
    <row r="370" spans="2:29" s="195" customFormat="1" ht="13.5">
      <c r="B370" s="209"/>
      <c r="C370" s="209"/>
      <c r="M370" s="208"/>
      <c r="N370" s="210"/>
      <c r="O370" s="199"/>
      <c r="P370" s="199"/>
      <c r="Q370" s="199"/>
      <c r="R370" s="211"/>
      <c r="S370" s="199"/>
      <c r="T370" s="208"/>
      <c r="AC370" s="205"/>
    </row>
    <row r="371" spans="2:29" s="195" customFormat="1" ht="13.5">
      <c r="B371" s="209"/>
      <c r="C371" s="209"/>
      <c r="M371" s="208"/>
      <c r="N371" s="210"/>
      <c r="O371" s="199"/>
      <c r="P371" s="199"/>
      <c r="Q371" s="199"/>
      <c r="R371" s="211"/>
      <c r="S371" s="199"/>
      <c r="T371" s="208"/>
      <c r="AC371" s="205"/>
    </row>
    <row r="372" spans="2:29" s="195" customFormat="1" ht="13.5">
      <c r="B372" s="209"/>
      <c r="C372" s="209"/>
      <c r="M372" s="208"/>
      <c r="N372" s="210"/>
      <c r="O372" s="199"/>
      <c r="P372" s="199"/>
      <c r="Q372" s="199"/>
      <c r="R372" s="211"/>
      <c r="S372" s="199"/>
      <c r="T372" s="208"/>
      <c r="AC372" s="205"/>
    </row>
    <row r="373" spans="2:29" s="195" customFormat="1" ht="13.5">
      <c r="B373" s="209"/>
      <c r="C373" s="209"/>
      <c r="M373" s="208"/>
      <c r="N373" s="210"/>
      <c r="O373" s="199"/>
      <c r="P373" s="199"/>
      <c r="Q373" s="199"/>
      <c r="R373" s="211"/>
      <c r="S373" s="199"/>
      <c r="T373" s="208"/>
      <c r="AC373" s="205"/>
    </row>
    <row r="374" spans="2:29" s="195" customFormat="1" ht="13.5">
      <c r="B374" s="209"/>
      <c r="C374" s="209"/>
      <c r="M374" s="208"/>
      <c r="N374" s="210"/>
      <c r="O374" s="199"/>
      <c r="P374" s="199"/>
      <c r="Q374" s="199"/>
      <c r="R374" s="211"/>
      <c r="S374" s="199"/>
      <c r="T374" s="208"/>
      <c r="AC374" s="205"/>
    </row>
    <row r="375" spans="2:29" s="195" customFormat="1" ht="13.5">
      <c r="B375" s="209"/>
      <c r="C375" s="209"/>
      <c r="M375" s="208"/>
      <c r="N375" s="210"/>
      <c r="O375" s="199"/>
      <c r="P375" s="199"/>
      <c r="Q375" s="199"/>
      <c r="R375" s="211"/>
      <c r="S375" s="199"/>
      <c r="T375" s="208"/>
      <c r="AC375" s="205"/>
    </row>
    <row r="376" spans="2:29" s="195" customFormat="1" ht="13.5">
      <c r="B376" s="209"/>
      <c r="C376" s="209"/>
      <c r="M376" s="208"/>
      <c r="N376" s="210"/>
      <c r="O376" s="199"/>
      <c r="P376" s="199"/>
      <c r="Q376" s="199"/>
      <c r="R376" s="211"/>
      <c r="S376" s="199"/>
      <c r="T376" s="208"/>
      <c r="AC376" s="205"/>
    </row>
    <row r="377" spans="2:29" s="195" customFormat="1" ht="13.5">
      <c r="B377" s="209"/>
      <c r="C377" s="209"/>
      <c r="M377" s="208"/>
      <c r="N377" s="210"/>
      <c r="O377" s="199"/>
      <c r="P377" s="199"/>
      <c r="Q377" s="199"/>
      <c r="R377" s="211"/>
      <c r="S377" s="199"/>
      <c r="T377" s="208"/>
      <c r="AC377" s="205"/>
    </row>
    <row r="378" spans="2:29" s="195" customFormat="1" ht="13.5">
      <c r="B378" s="209"/>
      <c r="C378" s="209"/>
      <c r="M378" s="208"/>
      <c r="N378" s="210"/>
      <c r="O378" s="199"/>
      <c r="P378" s="199"/>
      <c r="Q378" s="199"/>
      <c r="R378" s="211"/>
      <c r="S378" s="199"/>
      <c r="T378" s="208"/>
      <c r="AC378" s="205"/>
    </row>
    <row r="379" spans="2:29" s="195" customFormat="1" ht="13.5">
      <c r="B379" s="209"/>
      <c r="C379" s="209"/>
      <c r="M379" s="208"/>
      <c r="N379" s="210"/>
      <c r="O379" s="199"/>
      <c r="P379" s="199"/>
      <c r="Q379" s="199"/>
      <c r="R379" s="211"/>
      <c r="S379" s="199"/>
      <c r="T379" s="208"/>
      <c r="AC379" s="205"/>
    </row>
    <row r="380" spans="2:29" s="195" customFormat="1" ht="13.5">
      <c r="B380" s="209"/>
      <c r="C380" s="209"/>
      <c r="M380" s="208"/>
      <c r="N380" s="210"/>
      <c r="O380" s="199"/>
      <c r="P380" s="199"/>
      <c r="Q380" s="199"/>
      <c r="R380" s="211"/>
      <c r="S380" s="199"/>
      <c r="T380" s="208"/>
      <c r="AC380" s="205"/>
    </row>
    <row r="381" spans="2:29" s="195" customFormat="1" ht="13.5">
      <c r="B381" s="209"/>
      <c r="C381" s="209"/>
      <c r="M381" s="208"/>
      <c r="N381" s="210"/>
      <c r="O381" s="199"/>
      <c r="P381" s="199"/>
      <c r="Q381" s="199"/>
      <c r="R381" s="211"/>
      <c r="S381" s="199"/>
      <c r="T381" s="208"/>
      <c r="AC381" s="205"/>
    </row>
    <row r="382" spans="2:29" s="195" customFormat="1" ht="13.5">
      <c r="B382" s="209"/>
      <c r="C382" s="209"/>
      <c r="M382" s="208"/>
      <c r="N382" s="210"/>
      <c r="O382" s="199"/>
      <c r="P382" s="199"/>
      <c r="Q382" s="199"/>
      <c r="R382" s="211"/>
      <c r="S382" s="199"/>
      <c r="T382" s="208"/>
      <c r="AC382" s="205"/>
    </row>
    <row r="383" spans="2:29" s="195" customFormat="1" ht="13.5">
      <c r="B383" s="209"/>
      <c r="C383" s="209"/>
      <c r="M383" s="208"/>
      <c r="N383" s="210"/>
      <c r="O383" s="199"/>
      <c r="P383" s="199"/>
      <c r="Q383" s="199"/>
      <c r="R383" s="211"/>
      <c r="S383" s="199"/>
      <c r="T383" s="208"/>
      <c r="AC383" s="205"/>
    </row>
    <row r="384" spans="2:29" s="195" customFormat="1" ht="13.5">
      <c r="B384" s="209"/>
      <c r="C384" s="209"/>
      <c r="M384" s="208"/>
      <c r="N384" s="210"/>
      <c r="O384" s="199"/>
      <c r="P384" s="199"/>
      <c r="Q384" s="199"/>
      <c r="R384" s="211"/>
      <c r="S384" s="199"/>
      <c r="T384" s="208"/>
      <c r="AC384" s="205"/>
    </row>
    <row r="385" spans="2:29" s="195" customFormat="1" ht="13.5">
      <c r="B385" s="209"/>
      <c r="C385" s="209"/>
      <c r="M385" s="208"/>
      <c r="N385" s="210"/>
      <c r="O385" s="199"/>
      <c r="P385" s="199"/>
      <c r="Q385" s="199"/>
      <c r="R385" s="211"/>
      <c r="S385" s="199"/>
      <c r="T385" s="208"/>
      <c r="AC385" s="205"/>
    </row>
    <row r="386" spans="2:29" s="195" customFormat="1" ht="13.5">
      <c r="B386" s="209"/>
      <c r="C386" s="209"/>
      <c r="M386" s="208"/>
      <c r="N386" s="210"/>
      <c r="O386" s="199"/>
      <c r="P386" s="199"/>
      <c r="Q386" s="199"/>
      <c r="R386" s="211"/>
      <c r="S386" s="199"/>
      <c r="T386" s="208"/>
      <c r="AC386" s="205"/>
    </row>
    <row r="387" spans="2:29" s="195" customFormat="1" ht="13.5">
      <c r="B387" s="209"/>
      <c r="C387" s="209"/>
      <c r="M387" s="208"/>
      <c r="N387" s="210"/>
      <c r="O387" s="199"/>
      <c r="P387" s="199"/>
      <c r="Q387" s="199"/>
      <c r="R387" s="211"/>
      <c r="S387" s="199"/>
      <c r="T387" s="208"/>
      <c r="AC387" s="205"/>
    </row>
    <row r="388" spans="2:29" s="195" customFormat="1" ht="13.5">
      <c r="B388" s="209"/>
      <c r="C388" s="209"/>
      <c r="M388" s="208"/>
      <c r="N388" s="210"/>
      <c r="O388" s="199"/>
      <c r="P388" s="199"/>
      <c r="Q388" s="199"/>
      <c r="R388" s="211"/>
      <c r="S388" s="199"/>
      <c r="T388" s="208"/>
      <c r="AC388" s="205"/>
    </row>
    <row r="389" spans="2:29" s="195" customFormat="1" ht="13.5">
      <c r="B389" s="209"/>
      <c r="C389" s="209"/>
      <c r="M389" s="208"/>
      <c r="N389" s="210"/>
      <c r="O389" s="199"/>
      <c r="P389" s="199"/>
      <c r="Q389" s="199"/>
      <c r="R389" s="211"/>
      <c r="S389" s="199"/>
      <c r="T389" s="208"/>
      <c r="AC389" s="205"/>
    </row>
    <row r="390" spans="2:29" s="195" customFormat="1" ht="13.5">
      <c r="B390" s="209"/>
      <c r="C390" s="209"/>
      <c r="M390" s="208"/>
      <c r="N390" s="210"/>
      <c r="O390" s="199"/>
      <c r="P390" s="199"/>
      <c r="Q390" s="199"/>
      <c r="R390" s="211"/>
      <c r="S390" s="199"/>
      <c r="T390" s="208"/>
      <c r="AC390" s="205"/>
    </row>
    <row r="391" spans="2:29" s="195" customFormat="1" ht="13.5">
      <c r="B391" s="209"/>
      <c r="C391" s="209"/>
      <c r="M391" s="208"/>
      <c r="N391" s="210"/>
      <c r="O391" s="199"/>
      <c r="P391" s="199"/>
      <c r="Q391" s="199"/>
      <c r="R391" s="211"/>
      <c r="S391" s="199"/>
      <c r="T391" s="208"/>
      <c r="AC391" s="205"/>
    </row>
    <row r="392" spans="2:29" s="195" customFormat="1" ht="13.5">
      <c r="B392" s="209"/>
      <c r="C392" s="209"/>
      <c r="M392" s="208"/>
      <c r="N392" s="210"/>
      <c r="O392" s="199"/>
      <c r="P392" s="199"/>
      <c r="Q392" s="199"/>
      <c r="R392" s="211"/>
      <c r="S392" s="199"/>
      <c r="T392" s="208"/>
      <c r="AC392" s="205"/>
    </row>
    <row r="393" spans="2:29" s="195" customFormat="1" ht="13.5">
      <c r="B393" s="209"/>
      <c r="C393" s="209"/>
      <c r="M393" s="208"/>
      <c r="N393" s="210"/>
      <c r="O393" s="199"/>
      <c r="P393" s="199"/>
      <c r="Q393" s="199"/>
      <c r="R393" s="211"/>
      <c r="S393" s="199"/>
      <c r="T393" s="208"/>
      <c r="AC393" s="205"/>
    </row>
    <row r="394" spans="2:29" s="195" customFormat="1" ht="13.5">
      <c r="B394" s="209"/>
      <c r="C394" s="209"/>
      <c r="M394" s="208"/>
      <c r="N394" s="210"/>
      <c r="O394" s="199"/>
      <c r="P394" s="199"/>
      <c r="Q394" s="199"/>
      <c r="R394" s="211"/>
      <c r="S394" s="199"/>
      <c r="T394" s="208"/>
      <c r="AC394" s="205"/>
    </row>
    <row r="395" spans="2:29" s="195" customFormat="1" ht="13.5">
      <c r="B395" s="209"/>
      <c r="C395" s="209"/>
      <c r="M395" s="208"/>
      <c r="N395" s="210"/>
      <c r="O395" s="199"/>
      <c r="P395" s="199"/>
      <c r="Q395" s="199"/>
      <c r="R395" s="211"/>
      <c r="S395" s="199"/>
      <c r="T395" s="208"/>
      <c r="AC395" s="205"/>
    </row>
    <row r="396" spans="2:29" s="195" customFormat="1" ht="13.5">
      <c r="B396" s="209"/>
      <c r="C396" s="209"/>
      <c r="M396" s="208"/>
      <c r="N396" s="210"/>
      <c r="O396" s="199"/>
      <c r="P396" s="199"/>
      <c r="Q396" s="199"/>
      <c r="R396" s="211"/>
      <c r="S396" s="199"/>
      <c r="T396" s="208"/>
      <c r="AC396" s="205"/>
    </row>
    <row r="397" spans="2:29" s="195" customFormat="1" ht="13.5">
      <c r="B397" s="209"/>
      <c r="C397" s="209"/>
      <c r="M397" s="208"/>
      <c r="N397" s="210"/>
      <c r="O397" s="199"/>
      <c r="P397" s="199"/>
      <c r="Q397" s="199"/>
      <c r="R397" s="211"/>
      <c r="S397" s="199"/>
      <c r="T397" s="208"/>
      <c r="AC397" s="205"/>
    </row>
    <row r="398" spans="2:29" s="195" customFormat="1" ht="13.5">
      <c r="B398" s="209"/>
      <c r="C398" s="209"/>
      <c r="M398" s="208"/>
      <c r="N398" s="210"/>
      <c r="O398" s="199"/>
      <c r="P398" s="199"/>
      <c r="Q398" s="199"/>
      <c r="R398" s="211"/>
      <c r="S398" s="199"/>
      <c r="T398" s="208"/>
      <c r="AC398" s="205"/>
    </row>
    <row r="399" spans="2:29" s="195" customFormat="1" ht="13.5">
      <c r="B399" s="209"/>
      <c r="C399" s="209"/>
      <c r="M399" s="208"/>
      <c r="N399" s="210"/>
      <c r="O399" s="199"/>
      <c r="P399" s="199"/>
      <c r="Q399" s="199"/>
      <c r="R399" s="211"/>
      <c r="S399" s="199"/>
      <c r="T399" s="208"/>
      <c r="AC399" s="205"/>
    </row>
    <row r="400" spans="2:29" s="195" customFormat="1" ht="13.5">
      <c r="B400" s="209"/>
      <c r="C400" s="209"/>
      <c r="M400" s="208"/>
      <c r="N400" s="210"/>
      <c r="O400" s="199"/>
      <c r="P400" s="199"/>
      <c r="Q400" s="199"/>
      <c r="R400" s="211"/>
      <c r="S400" s="199"/>
      <c r="T400" s="208"/>
      <c r="AC400" s="205"/>
    </row>
    <row r="401" spans="2:29" s="195" customFormat="1" ht="13.5">
      <c r="B401" s="209"/>
      <c r="C401" s="209"/>
      <c r="M401" s="208"/>
      <c r="N401" s="210"/>
      <c r="O401" s="199"/>
      <c r="P401" s="199"/>
      <c r="Q401" s="199"/>
      <c r="R401" s="211"/>
      <c r="S401" s="199"/>
      <c r="T401" s="208"/>
      <c r="AC401" s="205"/>
    </row>
    <row r="402" spans="1:20" ht="13.5">
      <c r="A402" s="195"/>
      <c r="B402" s="209"/>
      <c r="C402" s="209"/>
      <c r="D402" s="195"/>
      <c r="E402" s="195"/>
      <c r="F402" s="195"/>
      <c r="G402" s="195"/>
      <c r="H402" s="195"/>
      <c r="I402" s="195"/>
      <c r="M402" s="14"/>
      <c r="N402" s="158"/>
      <c r="O402" s="15"/>
      <c r="P402" s="15"/>
      <c r="Q402" s="15"/>
      <c r="R402" s="7"/>
      <c r="S402" s="15"/>
      <c r="T402" s="14"/>
    </row>
    <row r="403" spans="1:20" ht="13.5">
      <c r="A403" s="195"/>
      <c r="B403" s="209"/>
      <c r="C403" s="209"/>
      <c r="D403" s="195"/>
      <c r="E403" s="195"/>
      <c r="F403" s="195"/>
      <c r="G403" s="195"/>
      <c r="H403" s="195"/>
      <c r="I403" s="195"/>
      <c r="M403" s="14"/>
      <c r="N403" s="158"/>
      <c r="O403" s="15"/>
      <c r="P403" s="15"/>
      <c r="Q403" s="15"/>
      <c r="R403" s="7"/>
      <c r="S403" s="15"/>
      <c r="T403" s="14"/>
    </row>
    <row r="404" spans="1:20" ht="13.5">
      <c r="A404" s="195"/>
      <c r="B404" s="209"/>
      <c r="C404" s="209"/>
      <c r="D404" s="195"/>
      <c r="E404" s="195"/>
      <c r="F404" s="195"/>
      <c r="G404" s="195"/>
      <c r="H404" s="195"/>
      <c r="I404" s="195"/>
      <c r="M404" s="14"/>
      <c r="N404" s="158"/>
      <c r="O404" s="15"/>
      <c r="P404" s="15"/>
      <c r="Q404" s="15"/>
      <c r="R404" s="7"/>
      <c r="S404" s="15"/>
      <c r="T404" s="14"/>
    </row>
    <row r="405" spans="1:20" ht="13.5">
      <c r="A405" s="195"/>
      <c r="B405" s="209"/>
      <c r="C405" s="209"/>
      <c r="D405" s="195"/>
      <c r="E405" s="195"/>
      <c r="F405" s="195"/>
      <c r="G405" s="195"/>
      <c r="H405" s="195"/>
      <c r="I405" s="195"/>
      <c r="M405" s="14"/>
      <c r="N405" s="158"/>
      <c r="O405" s="15"/>
      <c r="P405" s="15"/>
      <c r="Q405" s="15"/>
      <c r="R405" s="7"/>
      <c r="S405" s="15"/>
      <c r="T405" s="14"/>
    </row>
    <row r="406" spans="1:20" ht="13.5">
      <c r="A406" s="195"/>
      <c r="B406" s="209"/>
      <c r="C406" s="209"/>
      <c r="D406" s="195"/>
      <c r="E406" s="195"/>
      <c r="F406" s="195"/>
      <c r="G406" s="195"/>
      <c r="H406" s="195"/>
      <c r="I406" s="195"/>
      <c r="M406" s="14"/>
      <c r="N406" s="158"/>
      <c r="O406" s="15"/>
      <c r="P406" s="15"/>
      <c r="Q406" s="15"/>
      <c r="R406" s="7"/>
      <c r="S406" s="15"/>
      <c r="T406" s="14"/>
    </row>
    <row r="407" spans="1:20" ht="13.5">
      <c r="A407" s="195"/>
      <c r="B407" s="209"/>
      <c r="C407" s="209"/>
      <c r="D407" s="195"/>
      <c r="E407" s="195"/>
      <c r="F407" s="195"/>
      <c r="G407" s="195"/>
      <c r="H407" s="195"/>
      <c r="I407" s="195"/>
      <c r="M407" s="14"/>
      <c r="N407" s="158"/>
      <c r="O407" s="15"/>
      <c r="P407" s="15"/>
      <c r="Q407" s="15"/>
      <c r="R407" s="7"/>
      <c r="S407" s="15"/>
      <c r="T407" s="14"/>
    </row>
    <row r="408" spans="1:20" ht="13.5">
      <c r="A408" s="195"/>
      <c r="B408" s="209"/>
      <c r="C408" s="209"/>
      <c r="D408" s="195"/>
      <c r="E408" s="195"/>
      <c r="F408" s="195"/>
      <c r="G408" s="195"/>
      <c r="H408" s="195"/>
      <c r="I408" s="195"/>
      <c r="M408" s="14"/>
      <c r="N408" s="158"/>
      <c r="O408" s="15"/>
      <c r="P408" s="15"/>
      <c r="Q408" s="15"/>
      <c r="R408" s="7"/>
      <c r="S408" s="15"/>
      <c r="T408" s="14"/>
    </row>
    <row r="409" spans="1:20" ht="13.5">
      <c r="A409" s="195"/>
      <c r="B409" s="209"/>
      <c r="C409" s="209"/>
      <c r="D409" s="195"/>
      <c r="E409" s="195"/>
      <c r="F409" s="195"/>
      <c r="G409" s="195"/>
      <c r="H409" s="195"/>
      <c r="I409" s="195"/>
      <c r="M409" s="14"/>
      <c r="N409" s="158"/>
      <c r="O409" s="15"/>
      <c r="P409" s="15"/>
      <c r="Q409" s="15"/>
      <c r="R409" s="7"/>
      <c r="S409" s="15"/>
      <c r="T409" s="14"/>
    </row>
    <row r="410" spans="1:20" ht="13.5">
      <c r="A410" s="195"/>
      <c r="B410" s="209"/>
      <c r="C410" s="209"/>
      <c r="D410" s="195"/>
      <c r="E410" s="195"/>
      <c r="F410" s="195"/>
      <c r="G410" s="195"/>
      <c r="H410" s="195"/>
      <c r="I410" s="195"/>
      <c r="M410" s="14"/>
      <c r="N410" s="158"/>
      <c r="O410" s="15"/>
      <c r="P410" s="15"/>
      <c r="Q410" s="15"/>
      <c r="R410" s="7"/>
      <c r="S410" s="15"/>
      <c r="T410" s="14"/>
    </row>
    <row r="411" spans="1:20" ht="13.5">
      <c r="A411" s="195"/>
      <c r="B411" s="209"/>
      <c r="C411" s="209"/>
      <c r="D411" s="195"/>
      <c r="E411" s="195"/>
      <c r="F411" s="195"/>
      <c r="G411" s="195"/>
      <c r="H411" s="195"/>
      <c r="I411" s="195"/>
      <c r="M411" s="14"/>
      <c r="N411" s="158"/>
      <c r="O411" s="15"/>
      <c r="P411" s="15"/>
      <c r="Q411" s="15"/>
      <c r="R411" s="7"/>
      <c r="S411" s="15"/>
      <c r="T411" s="14"/>
    </row>
    <row r="412" spans="1:20" ht="13.5">
      <c r="A412" s="195"/>
      <c r="B412" s="209"/>
      <c r="C412" s="209"/>
      <c r="D412" s="195"/>
      <c r="E412" s="195"/>
      <c r="F412" s="195"/>
      <c r="G412" s="195"/>
      <c r="H412" s="195"/>
      <c r="I412" s="195"/>
      <c r="M412" s="14"/>
      <c r="N412" s="158"/>
      <c r="O412" s="15"/>
      <c r="P412" s="15"/>
      <c r="Q412" s="15"/>
      <c r="R412" s="7"/>
      <c r="S412" s="15"/>
      <c r="T412" s="14"/>
    </row>
    <row r="413" spans="1:20" ht="13.5">
      <c r="A413" s="195"/>
      <c r="B413" s="209"/>
      <c r="C413" s="209"/>
      <c r="D413" s="195"/>
      <c r="E413" s="195"/>
      <c r="F413" s="195"/>
      <c r="G413" s="195"/>
      <c r="H413" s="195"/>
      <c r="I413" s="195"/>
      <c r="M413" s="14"/>
      <c r="N413" s="158"/>
      <c r="O413" s="15"/>
      <c r="P413" s="15"/>
      <c r="Q413" s="15"/>
      <c r="R413" s="7"/>
      <c r="S413" s="15"/>
      <c r="T413" s="14"/>
    </row>
    <row r="414" spans="1:20" ht="13.5">
      <c r="A414" s="195"/>
      <c r="B414" s="209"/>
      <c r="C414" s="209"/>
      <c r="D414" s="195"/>
      <c r="E414" s="195"/>
      <c r="F414" s="195"/>
      <c r="G414" s="195"/>
      <c r="H414" s="195"/>
      <c r="I414" s="195"/>
      <c r="M414" s="14"/>
      <c r="N414" s="158"/>
      <c r="O414" s="15"/>
      <c r="P414" s="15"/>
      <c r="Q414" s="15"/>
      <c r="R414" s="7"/>
      <c r="S414" s="15"/>
      <c r="T414" s="14"/>
    </row>
    <row r="415" spans="1:20" ht="13.5">
      <c r="A415" s="195"/>
      <c r="B415" s="209"/>
      <c r="C415" s="209"/>
      <c r="D415" s="195"/>
      <c r="E415" s="195"/>
      <c r="F415" s="195"/>
      <c r="G415" s="195"/>
      <c r="H415" s="195"/>
      <c r="I415" s="195"/>
      <c r="M415" s="14"/>
      <c r="N415" s="158"/>
      <c r="O415" s="15"/>
      <c r="P415" s="15"/>
      <c r="Q415" s="15"/>
      <c r="R415" s="7"/>
      <c r="S415" s="15"/>
      <c r="T415" s="14"/>
    </row>
    <row r="416" spans="1:20" ht="13.5">
      <c r="A416" s="195"/>
      <c r="B416" s="209"/>
      <c r="C416" s="209"/>
      <c r="D416" s="195"/>
      <c r="E416" s="195"/>
      <c r="F416" s="195"/>
      <c r="G416" s="195"/>
      <c r="H416" s="195"/>
      <c r="I416" s="195"/>
      <c r="M416" s="14"/>
      <c r="N416" s="158"/>
      <c r="O416" s="15"/>
      <c r="P416" s="15"/>
      <c r="Q416" s="15"/>
      <c r="R416" s="7"/>
      <c r="S416" s="15"/>
      <c r="T416" s="14"/>
    </row>
    <row r="417" spans="1:20" ht="13.5">
      <c r="A417" s="195"/>
      <c r="B417" s="209"/>
      <c r="C417" s="209"/>
      <c r="D417" s="195"/>
      <c r="E417" s="195"/>
      <c r="F417" s="195"/>
      <c r="G417" s="195"/>
      <c r="H417" s="195"/>
      <c r="I417" s="195"/>
      <c r="M417" s="14"/>
      <c r="N417" s="158"/>
      <c r="O417" s="15"/>
      <c r="P417" s="15"/>
      <c r="Q417" s="15"/>
      <c r="R417" s="7"/>
      <c r="S417" s="15"/>
      <c r="T417" s="14"/>
    </row>
    <row r="418" spans="1:20" ht="13.5">
      <c r="A418" s="195"/>
      <c r="B418" s="209"/>
      <c r="C418" s="209"/>
      <c r="D418" s="195"/>
      <c r="E418" s="195"/>
      <c r="F418" s="195"/>
      <c r="G418" s="195"/>
      <c r="H418" s="195"/>
      <c r="I418" s="195"/>
      <c r="M418" s="14"/>
      <c r="N418" s="158"/>
      <c r="O418" s="15"/>
      <c r="P418" s="15"/>
      <c r="Q418" s="15"/>
      <c r="R418" s="7"/>
      <c r="S418" s="15"/>
      <c r="T418" s="14"/>
    </row>
    <row r="419" spans="1:20" ht="13.5">
      <c r="A419" s="195"/>
      <c r="B419" s="209"/>
      <c r="C419" s="209"/>
      <c r="D419" s="195"/>
      <c r="E419" s="195"/>
      <c r="F419" s="195"/>
      <c r="G419" s="195"/>
      <c r="H419" s="195"/>
      <c r="I419" s="195"/>
      <c r="M419" s="14"/>
      <c r="N419" s="158"/>
      <c r="O419" s="15"/>
      <c r="P419" s="15"/>
      <c r="Q419" s="15"/>
      <c r="R419" s="7"/>
      <c r="S419" s="15"/>
      <c r="T419" s="14"/>
    </row>
    <row r="420" spans="1:20" ht="13.5">
      <c r="A420" s="195"/>
      <c r="B420" s="209"/>
      <c r="C420" s="209"/>
      <c r="D420" s="195"/>
      <c r="E420" s="195"/>
      <c r="F420" s="195"/>
      <c r="G420" s="195"/>
      <c r="H420" s="195"/>
      <c r="I420" s="195"/>
      <c r="M420" s="14"/>
      <c r="N420" s="158"/>
      <c r="O420" s="15"/>
      <c r="P420" s="15"/>
      <c r="Q420" s="15"/>
      <c r="R420" s="7"/>
      <c r="S420" s="15"/>
      <c r="T420" s="14"/>
    </row>
    <row r="421" spans="1:20" ht="13.5">
      <c r="A421" s="195"/>
      <c r="B421" s="209"/>
      <c r="C421" s="209"/>
      <c r="D421" s="195"/>
      <c r="E421" s="195"/>
      <c r="F421" s="195"/>
      <c r="G421" s="195"/>
      <c r="H421" s="195"/>
      <c r="I421" s="195"/>
      <c r="M421" s="14"/>
      <c r="N421" s="158"/>
      <c r="O421" s="15"/>
      <c r="P421" s="15"/>
      <c r="Q421" s="15"/>
      <c r="R421" s="7"/>
      <c r="S421" s="15"/>
      <c r="T421" s="14"/>
    </row>
    <row r="422" spans="1:20" ht="13.5">
      <c r="A422" s="195"/>
      <c r="B422" s="209"/>
      <c r="C422" s="209"/>
      <c r="D422" s="195"/>
      <c r="E422" s="195"/>
      <c r="F422" s="195"/>
      <c r="G422" s="195"/>
      <c r="H422" s="195"/>
      <c r="I422" s="195"/>
      <c r="M422" s="14"/>
      <c r="N422" s="158"/>
      <c r="O422" s="15"/>
      <c r="P422" s="15"/>
      <c r="Q422" s="15"/>
      <c r="R422" s="7"/>
      <c r="S422" s="15"/>
      <c r="T422" s="14"/>
    </row>
    <row r="423" spans="1:20" ht="13.5">
      <c r="A423" s="195"/>
      <c r="B423" s="209"/>
      <c r="C423" s="209"/>
      <c r="D423" s="195"/>
      <c r="E423" s="195"/>
      <c r="F423" s="195"/>
      <c r="G423" s="195"/>
      <c r="H423" s="195"/>
      <c r="I423" s="195"/>
      <c r="M423" s="14"/>
      <c r="N423" s="158"/>
      <c r="O423" s="15"/>
      <c r="P423" s="15"/>
      <c r="Q423" s="15"/>
      <c r="R423" s="7"/>
      <c r="S423" s="15"/>
      <c r="T423" s="14"/>
    </row>
    <row r="424" spans="1:20" ht="13.5">
      <c r="A424" s="195"/>
      <c r="B424" s="209"/>
      <c r="C424" s="209"/>
      <c r="D424" s="195"/>
      <c r="E424" s="195"/>
      <c r="F424" s="195"/>
      <c r="G424" s="195"/>
      <c r="H424" s="195"/>
      <c r="I424" s="195"/>
      <c r="M424" s="14"/>
      <c r="N424" s="158"/>
      <c r="O424" s="15"/>
      <c r="P424" s="15"/>
      <c r="Q424" s="15"/>
      <c r="R424" s="7"/>
      <c r="S424" s="15"/>
      <c r="T424" s="14"/>
    </row>
    <row r="425" spans="1:20" ht="13.5">
      <c r="A425" s="195"/>
      <c r="B425" s="209"/>
      <c r="C425" s="209"/>
      <c r="D425" s="195"/>
      <c r="E425" s="195"/>
      <c r="F425" s="195"/>
      <c r="G425" s="195"/>
      <c r="H425" s="195"/>
      <c r="I425" s="195"/>
      <c r="M425" s="14"/>
      <c r="N425" s="158"/>
      <c r="O425" s="15"/>
      <c r="P425" s="15"/>
      <c r="Q425" s="15"/>
      <c r="R425" s="7"/>
      <c r="S425" s="15"/>
      <c r="T425" s="14"/>
    </row>
    <row r="426" spans="1:20" ht="13.5">
      <c r="A426" s="195"/>
      <c r="B426" s="209"/>
      <c r="C426" s="209"/>
      <c r="D426" s="195"/>
      <c r="E426" s="195"/>
      <c r="F426" s="195"/>
      <c r="G426" s="195"/>
      <c r="H426" s="195"/>
      <c r="I426" s="195"/>
      <c r="M426" s="14"/>
      <c r="N426" s="158"/>
      <c r="O426" s="15"/>
      <c r="P426" s="15"/>
      <c r="Q426" s="15"/>
      <c r="R426" s="7"/>
      <c r="S426" s="15"/>
      <c r="T426" s="14"/>
    </row>
    <row r="427" spans="1:20" ht="13.5">
      <c r="A427" s="195"/>
      <c r="B427" s="209"/>
      <c r="C427" s="209"/>
      <c r="D427" s="195"/>
      <c r="E427" s="195"/>
      <c r="F427" s="195"/>
      <c r="G427" s="195"/>
      <c r="H427" s="195"/>
      <c r="I427" s="195"/>
      <c r="M427" s="14"/>
      <c r="N427" s="158"/>
      <c r="O427" s="15"/>
      <c r="P427" s="15"/>
      <c r="Q427" s="15"/>
      <c r="R427" s="7"/>
      <c r="S427" s="15"/>
      <c r="T427" s="14"/>
    </row>
    <row r="428" spans="1:20" ht="13.5">
      <c r="A428" s="195"/>
      <c r="B428" s="209"/>
      <c r="C428" s="209"/>
      <c r="D428" s="195"/>
      <c r="E428" s="195"/>
      <c r="F428" s="195"/>
      <c r="G428" s="195"/>
      <c r="H428" s="195"/>
      <c r="I428" s="195"/>
      <c r="M428" s="14"/>
      <c r="N428" s="158"/>
      <c r="O428" s="15"/>
      <c r="P428" s="15"/>
      <c r="Q428" s="15"/>
      <c r="R428" s="7"/>
      <c r="S428" s="15"/>
      <c r="T428" s="14"/>
    </row>
    <row r="429" spans="1:20" ht="13.5">
      <c r="A429" s="195"/>
      <c r="B429" s="209"/>
      <c r="C429" s="209"/>
      <c r="D429" s="195"/>
      <c r="E429" s="195"/>
      <c r="F429" s="195"/>
      <c r="G429" s="195"/>
      <c r="H429" s="195"/>
      <c r="I429" s="195"/>
      <c r="M429" s="14"/>
      <c r="N429" s="158"/>
      <c r="O429" s="15"/>
      <c r="P429" s="15"/>
      <c r="Q429" s="15"/>
      <c r="R429" s="7"/>
      <c r="S429" s="15"/>
      <c r="T429" s="14"/>
    </row>
    <row r="430" spans="1:20" ht="13.5">
      <c r="A430" s="195"/>
      <c r="B430" s="209"/>
      <c r="C430" s="209"/>
      <c r="D430" s="195"/>
      <c r="E430" s="195"/>
      <c r="F430" s="195"/>
      <c r="G430" s="195"/>
      <c r="H430" s="195"/>
      <c r="I430" s="195"/>
      <c r="M430" s="14"/>
      <c r="N430" s="158"/>
      <c r="O430" s="15"/>
      <c r="P430" s="15"/>
      <c r="Q430" s="15"/>
      <c r="R430" s="7"/>
      <c r="S430" s="15"/>
      <c r="T430" s="14"/>
    </row>
    <row r="431" spans="1:20" ht="13.5">
      <c r="A431" s="195"/>
      <c r="B431" s="209"/>
      <c r="C431" s="209"/>
      <c r="D431" s="195"/>
      <c r="E431" s="195"/>
      <c r="F431" s="195"/>
      <c r="G431" s="195"/>
      <c r="H431" s="195"/>
      <c r="I431" s="195"/>
      <c r="M431" s="14"/>
      <c r="N431" s="158"/>
      <c r="O431" s="15"/>
      <c r="P431" s="15"/>
      <c r="Q431" s="15"/>
      <c r="R431" s="7"/>
      <c r="S431" s="15"/>
      <c r="T431" s="14"/>
    </row>
    <row r="432" spans="1:20" ht="13.5">
      <c r="A432" s="195"/>
      <c r="B432" s="209"/>
      <c r="C432" s="209"/>
      <c r="D432" s="195"/>
      <c r="E432" s="195"/>
      <c r="F432" s="195"/>
      <c r="G432" s="195"/>
      <c r="H432" s="195"/>
      <c r="I432" s="195"/>
      <c r="M432" s="14"/>
      <c r="N432" s="158"/>
      <c r="O432" s="15"/>
      <c r="P432" s="15"/>
      <c r="Q432" s="15"/>
      <c r="R432" s="7"/>
      <c r="S432" s="15"/>
      <c r="T432" s="14"/>
    </row>
    <row r="433" spans="1:20" ht="13.5">
      <c r="A433" s="195"/>
      <c r="B433" s="209"/>
      <c r="C433" s="209"/>
      <c r="D433" s="195"/>
      <c r="E433" s="195"/>
      <c r="F433" s="195"/>
      <c r="G433" s="195"/>
      <c r="H433" s="195"/>
      <c r="I433" s="195"/>
      <c r="M433" s="14"/>
      <c r="N433" s="158"/>
      <c r="O433" s="15"/>
      <c r="P433" s="15"/>
      <c r="Q433" s="15"/>
      <c r="R433" s="7"/>
      <c r="S433" s="15"/>
      <c r="T433" s="14"/>
    </row>
    <row r="434" spans="1:20" ht="13.5">
      <c r="A434" s="195"/>
      <c r="B434" s="209"/>
      <c r="C434" s="209"/>
      <c r="D434" s="195"/>
      <c r="E434" s="195"/>
      <c r="F434" s="195"/>
      <c r="G434" s="195"/>
      <c r="H434" s="195"/>
      <c r="I434" s="195"/>
      <c r="M434" s="14"/>
      <c r="N434" s="158"/>
      <c r="O434" s="15"/>
      <c r="P434" s="15"/>
      <c r="Q434" s="15"/>
      <c r="R434" s="7"/>
      <c r="S434" s="15"/>
      <c r="T434" s="14"/>
    </row>
    <row r="435" spans="1:20" ht="13.5">
      <c r="A435" s="195"/>
      <c r="B435" s="209"/>
      <c r="C435" s="209"/>
      <c r="D435" s="195"/>
      <c r="E435" s="195"/>
      <c r="F435" s="195"/>
      <c r="G435" s="195"/>
      <c r="H435" s="195"/>
      <c r="I435" s="195"/>
      <c r="M435" s="14"/>
      <c r="N435" s="158"/>
      <c r="O435" s="15"/>
      <c r="P435" s="15"/>
      <c r="Q435" s="15"/>
      <c r="R435" s="7"/>
      <c r="S435" s="15"/>
      <c r="T435" s="14"/>
    </row>
    <row r="436" spans="1:20" ht="13.5">
      <c r="A436" s="195"/>
      <c r="B436" s="209"/>
      <c r="C436" s="209"/>
      <c r="D436" s="195"/>
      <c r="E436" s="195"/>
      <c r="F436" s="195"/>
      <c r="G436" s="195"/>
      <c r="H436" s="195"/>
      <c r="I436" s="195"/>
      <c r="M436" s="14"/>
      <c r="N436" s="158"/>
      <c r="O436" s="15"/>
      <c r="P436" s="15"/>
      <c r="Q436" s="15"/>
      <c r="R436" s="7"/>
      <c r="S436" s="15"/>
      <c r="T436" s="14"/>
    </row>
    <row r="437" spans="1:20" ht="13.5">
      <c r="A437" s="195"/>
      <c r="B437" s="209"/>
      <c r="C437" s="209"/>
      <c r="D437" s="195"/>
      <c r="E437" s="195"/>
      <c r="F437" s="195"/>
      <c r="G437" s="195"/>
      <c r="H437" s="195"/>
      <c r="I437" s="195"/>
      <c r="M437" s="14"/>
      <c r="N437" s="158"/>
      <c r="O437" s="15"/>
      <c r="P437" s="15"/>
      <c r="Q437" s="15"/>
      <c r="R437" s="7"/>
      <c r="S437" s="15"/>
      <c r="T437" s="14"/>
    </row>
    <row r="438" spans="1:20" ht="13.5">
      <c r="A438" s="195"/>
      <c r="B438" s="209"/>
      <c r="C438" s="209"/>
      <c r="D438" s="195"/>
      <c r="E438" s="195"/>
      <c r="F438" s="195"/>
      <c r="G438" s="195"/>
      <c r="H438" s="195"/>
      <c r="I438" s="195"/>
      <c r="M438" s="14"/>
      <c r="N438" s="158"/>
      <c r="O438" s="15"/>
      <c r="P438" s="15"/>
      <c r="Q438" s="15"/>
      <c r="R438" s="7"/>
      <c r="S438" s="15"/>
      <c r="T438" s="14"/>
    </row>
    <row r="439" spans="1:20" ht="13.5">
      <c r="A439" s="195"/>
      <c r="B439" s="209"/>
      <c r="C439" s="209"/>
      <c r="D439" s="195"/>
      <c r="E439" s="195"/>
      <c r="F439" s="195"/>
      <c r="G439" s="195"/>
      <c r="H439" s="195"/>
      <c r="I439" s="195"/>
      <c r="M439" s="14"/>
      <c r="N439" s="158"/>
      <c r="O439" s="15"/>
      <c r="P439" s="15"/>
      <c r="Q439" s="15"/>
      <c r="R439" s="7"/>
      <c r="S439" s="15"/>
      <c r="T439" s="14"/>
    </row>
    <row r="440" spans="1:20" ht="13.5">
      <c r="A440" s="195"/>
      <c r="B440" s="209"/>
      <c r="C440" s="209"/>
      <c r="D440" s="195"/>
      <c r="E440" s="195"/>
      <c r="F440" s="195"/>
      <c r="G440" s="195"/>
      <c r="H440" s="195"/>
      <c r="I440" s="195"/>
      <c r="M440" s="14"/>
      <c r="N440" s="158"/>
      <c r="O440" s="15"/>
      <c r="P440" s="15"/>
      <c r="Q440" s="15"/>
      <c r="R440" s="7"/>
      <c r="S440" s="15"/>
      <c r="T440" s="14"/>
    </row>
    <row r="441" spans="1:20" ht="13.5">
      <c r="A441" s="195"/>
      <c r="B441" s="209"/>
      <c r="C441" s="209"/>
      <c r="D441" s="195"/>
      <c r="E441" s="195"/>
      <c r="F441" s="195"/>
      <c r="G441" s="195"/>
      <c r="H441" s="195"/>
      <c r="I441" s="195"/>
      <c r="M441" s="14"/>
      <c r="N441" s="158"/>
      <c r="O441" s="15"/>
      <c r="P441" s="15"/>
      <c r="Q441" s="15"/>
      <c r="R441" s="7"/>
      <c r="S441" s="15"/>
      <c r="T441" s="14"/>
    </row>
    <row r="442" spans="1:20" ht="13.5">
      <c r="A442" s="195"/>
      <c r="B442" s="209"/>
      <c r="C442" s="209"/>
      <c r="D442" s="195"/>
      <c r="E442" s="195"/>
      <c r="F442" s="195"/>
      <c r="G442" s="195"/>
      <c r="H442" s="195"/>
      <c r="I442" s="195"/>
      <c r="M442" s="14"/>
      <c r="N442" s="158"/>
      <c r="O442" s="15"/>
      <c r="P442" s="15"/>
      <c r="Q442" s="15"/>
      <c r="R442" s="7"/>
      <c r="S442" s="15"/>
      <c r="T442" s="14"/>
    </row>
    <row r="443" spans="1:20" ht="13.5">
      <c r="A443" s="195"/>
      <c r="B443" s="209"/>
      <c r="C443" s="209"/>
      <c r="D443" s="195"/>
      <c r="E443" s="195"/>
      <c r="F443" s="195"/>
      <c r="G443" s="195"/>
      <c r="H443" s="195"/>
      <c r="I443" s="195"/>
      <c r="M443" s="14"/>
      <c r="N443" s="158"/>
      <c r="O443" s="15"/>
      <c r="P443" s="15"/>
      <c r="Q443" s="15"/>
      <c r="R443" s="7"/>
      <c r="S443" s="15"/>
      <c r="T443" s="14"/>
    </row>
    <row r="444" spans="1:20" ht="13.5">
      <c r="A444" s="195"/>
      <c r="B444" s="209"/>
      <c r="C444" s="209"/>
      <c r="D444" s="195"/>
      <c r="E444" s="195"/>
      <c r="F444" s="195"/>
      <c r="G444" s="195"/>
      <c r="H444" s="195"/>
      <c r="I444" s="195"/>
      <c r="M444" s="14"/>
      <c r="N444" s="158"/>
      <c r="O444" s="15"/>
      <c r="P444" s="15"/>
      <c r="Q444" s="15"/>
      <c r="R444" s="7"/>
      <c r="S444" s="15"/>
      <c r="T444" s="14"/>
    </row>
    <row r="445" spans="1:20" ht="13.5">
      <c r="A445" s="195"/>
      <c r="B445" s="209"/>
      <c r="C445" s="209"/>
      <c r="D445" s="195"/>
      <c r="E445" s="195"/>
      <c r="F445" s="195"/>
      <c r="G445" s="195"/>
      <c r="H445" s="195"/>
      <c r="I445" s="195"/>
      <c r="M445" s="14"/>
      <c r="N445" s="158"/>
      <c r="O445" s="15"/>
      <c r="P445" s="15"/>
      <c r="Q445" s="15"/>
      <c r="R445" s="7"/>
      <c r="S445" s="15"/>
      <c r="T445" s="14"/>
    </row>
    <row r="446" spans="1:20" ht="13.5">
      <c r="A446" s="195"/>
      <c r="B446" s="209"/>
      <c r="C446" s="209"/>
      <c r="D446" s="195"/>
      <c r="E446" s="195"/>
      <c r="F446" s="195"/>
      <c r="G446" s="195"/>
      <c r="H446" s="195"/>
      <c r="I446" s="195"/>
      <c r="M446" s="14"/>
      <c r="N446" s="158"/>
      <c r="O446" s="15"/>
      <c r="P446" s="15"/>
      <c r="Q446" s="15"/>
      <c r="R446" s="7"/>
      <c r="S446" s="15"/>
      <c r="T446" s="14"/>
    </row>
    <row r="447" spans="1:20" ht="13.5">
      <c r="A447" s="195"/>
      <c r="B447" s="209"/>
      <c r="C447" s="209"/>
      <c r="D447" s="195"/>
      <c r="E447" s="195"/>
      <c r="F447" s="195"/>
      <c r="G447" s="195"/>
      <c r="H447" s="195"/>
      <c r="I447" s="195"/>
      <c r="M447" s="14"/>
      <c r="N447" s="158"/>
      <c r="O447" s="15"/>
      <c r="P447" s="15"/>
      <c r="Q447" s="15"/>
      <c r="R447" s="7"/>
      <c r="S447" s="15"/>
      <c r="T447" s="14"/>
    </row>
    <row r="448" spans="1:20" ht="13.5">
      <c r="A448" s="195"/>
      <c r="B448" s="209"/>
      <c r="C448" s="209"/>
      <c r="D448" s="195"/>
      <c r="E448" s="195"/>
      <c r="F448" s="195"/>
      <c r="G448" s="195"/>
      <c r="H448" s="195"/>
      <c r="I448" s="195"/>
      <c r="M448" s="14"/>
      <c r="N448" s="158"/>
      <c r="O448" s="15"/>
      <c r="P448" s="15"/>
      <c r="Q448" s="15"/>
      <c r="R448" s="7"/>
      <c r="S448" s="15"/>
      <c r="T448" s="14"/>
    </row>
    <row r="449" spans="1:20" ht="13.5">
      <c r="A449" s="195"/>
      <c r="B449" s="209"/>
      <c r="C449" s="209"/>
      <c r="D449" s="195"/>
      <c r="E449" s="195"/>
      <c r="F449" s="195"/>
      <c r="G449" s="195"/>
      <c r="H449" s="195"/>
      <c r="I449" s="195"/>
      <c r="M449" s="14"/>
      <c r="N449" s="158"/>
      <c r="O449" s="15"/>
      <c r="P449" s="15"/>
      <c r="Q449" s="15"/>
      <c r="R449" s="7"/>
      <c r="S449" s="15"/>
      <c r="T449" s="14"/>
    </row>
    <row r="450" spans="1:20" ht="13.5">
      <c r="A450" s="195"/>
      <c r="B450" s="209"/>
      <c r="C450" s="209"/>
      <c r="D450" s="195"/>
      <c r="E450" s="195"/>
      <c r="F450" s="195"/>
      <c r="G450" s="195"/>
      <c r="H450" s="195"/>
      <c r="I450" s="195"/>
      <c r="M450" s="14"/>
      <c r="N450" s="158"/>
      <c r="O450" s="15"/>
      <c r="P450" s="15"/>
      <c r="Q450" s="15"/>
      <c r="R450" s="7"/>
      <c r="S450" s="15"/>
      <c r="T450" s="14"/>
    </row>
    <row r="451" spans="1:20" ht="13.5">
      <c r="A451" s="195"/>
      <c r="B451" s="209"/>
      <c r="C451" s="209"/>
      <c r="D451" s="195"/>
      <c r="E451" s="195"/>
      <c r="F451" s="195"/>
      <c r="G451" s="195"/>
      <c r="H451" s="195"/>
      <c r="I451" s="195"/>
      <c r="M451" s="14"/>
      <c r="N451" s="158"/>
      <c r="O451" s="15"/>
      <c r="P451" s="15"/>
      <c r="Q451" s="15"/>
      <c r="R451" s="7"/>
      <c r="S451" s="15"/>
      <c r="T451" s="14"/>
    </row>
    <row r="452" spans="1:20" ht="13.5">
      <c r="A452" s="195"/>
      <c r="B452" s="209"/>
      <c r="C452" s="209"/>
      <c r="D452" s="195"/>
      <c r="E452" s="195"/>
      <c r="F452" s="195"/>
      <c r="G452" s="195"/>
      <c r="H452" s="195"/>
      <c r="I452" s="195"/>
      <c r="M452" s="14"/>
      <c r="N452" s="158"/>
      <c r="O452" s="15"/>
      <c r="P452" s="15"/>
      <c r="Q452" s="15"/>
      <c r="R452" s="7"/>
      <c r="S452" s="15"/>
      <c r="T452" s="14"/>
    </row>
    <row r="453" spans="1:20" ht="13.5">
      <c r="A453" s="195"/>
      <c r="B453" s="209"/>
      <c r="C453" s="209"/>
      <c r="D453" s="195"/>
      <c r="E453" s="195"/>
      <c r="F453" s="195"/>
      <c r="G453" s="195"/>
      <c r="H453" s="195"/>
      <c r="I453" s="195"/>
      <c r="M453" s="14"/>
      <c r="N453" s="158"/>
      <c r="O453" s="15"/>
      <c r="P453" s="15"/>
      <c r="Q453" s="15"/>
      <c r="R453" s="7"/>
      <c r="S453" s="15"/>
      <c r="T453" s="14"/>
    </row>
    <row r="454" spans="1:20" ht="13.5">
      <c r="A454" s="195"/>
      <c r="B454" s="209"/>
      <c r="C454" s="209"/>
      <c r="D454" s="195"/>
      <c r="E454" s="195"/>
      <c r="F454" s="195"/>
      <c r="G454" s="195"/>
      <c r="H454" s="195"/>
      <c r="I454" s="195"/>
      <c r="M454" s="14"/>
      <c r="N454" s="158"/>
      <c r="O454" s="15"/>
      <c r="P454" s="15"/>
      <c r="Q454" s="15"/>
      <c r="R454" s="7"/>
      <c r="S454" s="15"/>
      <c r="T454" s="14"/>
    </row>
    <row r="455" spans="1:20" ht="13.5">
      <c r="A455" s="195"/>
      <c r="B455" s="209"/>
      <c r="C455" s="209"/>
      <c r="D455" s="195"/>
      <c r="E455" s="195"/>
      <c r="F455" s="195"/>
      <c r="G455" s="195"/>
      <c r="H455" s="195"/>
      <c r="I455" s="195"/>
      <c r="M455" s="14"/>
      <c r="N455" s="158"/>
      <c r="O455" s="15"/>
      <c r="P455" s="15"/>
      <c r="Q455" s="15"/>
      <c r="R455" s="7"/>
      <c r="S455" s="15"/>
      <c r="T455" s="14"/>
    </row>
    <row r="456" spans="1:20" ht="13.5">
      <c r="A456" s="195"/>
      <c r="B456" s="209"/>
      <c r="C456" s="209"/>
      <c r="D456" s="195"/>
      <c r="E456" s="195"/>
      <c r="F456" s="195"/>
      <c r="G456" s="195"/>
      <c r="H456" s="195"/>
      <c r="I456" s="195"/>
      <c r="M456" s="14"/>
      <c r="N456" s="158"/>
      <c r="O456" s="15"/>
      <c r="P456" s="15"/>
      <c r="Q456" s="15"/>
      <c r="R456" s="7"/>
      <c r="S456" s="15"/>
      <c r="T456" s="14"/>
    </row>
    <row r="457" spans="1:20" ht="13.5">
      <c r="A457" s="195"/>
      <c r="B457" s="209"/>
      <c r="C457" s="209"/>
      <c r="D457" s="195"/>
      <c r="E457" s="195"/>
      <c r="F457" s="195"/>
      <c r="G457" s="195"/>
      <c r="H457" s="195"/>
      <c r="I457" s="195"/>
      <c r="M457" s="14"/>
      <c r="N457" s="158"/>
      <c r="O457" s="15"/>
      <c r="P457" s="15"/>
      <c r="Q457" s="15"/>
      <c r="R457" s="7"/>
      <c r="S457" s="15"/>
      <c r="T457" s="14"/>
    </row>
    <row r="458" spans="1:20" ht="13.5">
      <c r="A458" s="195"/>
      <c r="B458" s="209"/>
      <c r="C458" s="209"/>
      <c r="D458" s="195"/>
      <c r="E458" s="195"/>
      <c r="F458" s="195"/>
      <c r="G458" s="195"/>
      <c r="H458" s="195"/>
      <c r="I458" s="195"/>
      <c r="M458" s="14"/>
      <c r="N458" s="158"/>
      <c r="O458" s="15"/>
      <c r="P458" s="15"/>
      <c r="Q458" s="15"/>
      <c r="R458" s="7"/>
      <c r="S458" s="15"/>
      <c r="T458" s="14"/>
    </row>
    <row r="459" spans="1:20" ht="13.5">
      <c r="A459" s="195"/>
      <c r="B459" s="209"/>
      <c r="C459" s="209"/>
      <c r="D459" s="195"/>
      <c r="E459" s="195"/>
      <c r="F459" s="195"/>
      <c r="G459" s="195"/>
      <c r="H459" s="195"/>
      <c r="I459" s="195"/>
      <c r="M459" s="14"/>
      <c r="N459" s="158"/>
      <c r="O459" s="15"/>
      <c r="P459" s="15"/>
      <c r="Q459" s="15"/>
      <c r="R459" s="7"/>
      <c r="S459" s="15"/>
      <c r="T459" s="14"/>
    </row>
    <row r="460" spans="1:20" ht="13.5">
      <c r="A460" s="195"/>
      <c r="B460" s="209"/>
      <c r="C460" s="209"/>
      <c r="D460" s="195"/>
      <c r="E460" s="195"/>
      <c r="F460" s="195"/>
      <c r="G460" s="195"/>
      <c r="H460" s="195"/>
      <c r="I460" s="195"/>
      <c r="M460" s="14"/>
      <c r="N460" s="158"/>
      <c r="O460" s="15"/>
      <c r="P460" s="15"/>
      <c r="Q460" s="15"/>
      <c r="R460" s="7"/>
      <c r="S460" s="15"/>
      <c r="T460" s="14"/>
    </row>
    <row r="461" spans="1:20" ht="13.5">
      <c r="A461" s="195"/>
      <c r="B461" s="209"/>
      <c r="C461" s="209"/>
      <c r="D461" s="195"/>
      <c r="E461" s="195"/>
      <c r="F461" s="195"/>
      <c r="G461" s="195"/>
      <c r="H461" s="195"/>
      <c r="I461" s="195"/>
      <c r="M461" s="14"/>
      <c r="N461" s="158"/>
      <c r="O461" s="15"/>
      <c r="P461" s="15"/>
      <c r="Q461" s="15"/>
      <c r="R461" s="7"/>
      <c r="S461" s="15"/>
      <c r="T461" s="14"/>
    </row>
    <row r="462" spans="1:20" ht="13.5">
      <c r="A462" s="195"/>
      <c r="B462" s="209"/>
      <c r="C462" s="209"/>
      <c r="D462" s="195"/>
      <c r="E462" s="195"/>
      <c r="F462" s="195"/>
      <c r="G462" s="195"/>
      <c r="H462" s="195"/>
      <c r="I462" s="195"/>
      <c r="M462" s="14"/>
      <c r="N462" s="158"/>
      <c r="O462" s="15"/>
      <c r="P462" s="15"/>
      <c r="Q462" s="15"/>
      <c r="R462" s="7"/>
      <c r="S462" s="15"/>
      <c r="T462" s="14"/>
    </row>
    <row r="463" spans="1:20" ht="13.5">
      <c r="A463" s="195"/>
      <c r="B463" s="209"/>
      <c r="C463" s="209"/>
      <c r="D463" s="195"/>
      <c r="E463" s="195"/>
      <c r="F463" s="195"/>
      <c r="G463" s="195"/>
      <c r="H463" s="195"/>
      <c r="I463" s="195"/>
      <c r="M463" s="14"/>
      <c r="N463" s="158"/>
      <c r="O463" s="15"/>
      <c r="P463" s="15"/>
      <c r="Q463" s="15"/>
      <c r="R463" s="7"/>
      <c r="S463" s="15"/>
      <c r="T463" s="14"/>
    </row>
    <row r="464" spans="1:20" ht="13.5">
      <c r="A464" s="195"/>
      <c r="B464" s="209"/>
      <c r="C464" s="209"/>
      <c r="D464" s="195"/>
      <c r="E464" s="195"/>
      <c r="F464" s="195"/>
      <c r="G464" s="195"/>
      <c r="H464" s="195"/>
      <c r="I464" s="195"/>
      <c r="M464" s="14"/>
      <c r="N464" s="158"/>
      <c r="O464" s="15"/>
      <c r="P464" s="15"/>
      <c r="Q464" s="15"/>
      <c r="R464" s="7"/>
      <c r="S464" s="15"/>
      <c r="T464" s="14"/>
    </row>
    <row r="465" spans="1:20" ht="13.5">
      <c r="A465" s="195"/>
      <c r="B465" s="209"/>
      <c r="C465" s="209"/>
      <c r="D465" s="195"/>
      <c r="E465" s="195"/>
      <c r="F465" s="195"/>
      <c r="G465" s="195"/>
      <c r="H465" s="195"/>
      <c r="I465" s="195"/>
      <c r="M465" s="14"/>
      <c r="N465" s="158"/>
      <c r="O465" s="15"/>
      <c r="P465" s="15"/>
      <c r="Q465" s="15"/>
      <c r="R465" s="7"/>
      <c r="S465" s="15"/>
      <c r="T465" s="14"/>
    </row>
    <row r="466" spans="1:20" ht="13.5">
      <c r="A466" s="195"/>
      <c r="B466" s="209"/>
      <c r="C466" s="209"/>
      <c r="D466" s="195"/>
      <c r="E466" s="195"/>
      <c r="F466" s="195"/>
      <c r="G466" s="195"/>
      <c r="H466" s="195"/>
      <c r="I466" s="195"/>
      <c r="M466" s="14"/>
      <c r="N466" s="158"/>
      <c r="O466" s="15"/>
      <c r="P466" s="15"/>
      <c r="Q466" s="15"/>
      <c r="R466" s="7"/>
      <c r="S466" s="15"/>
      <c r="T466" s="14"/>
    </row>
    <row r="467" spans="1:20" ht="13.5">
      <c r="A467" s="195"/>
      <c r="B467" s="209"/>
      <c r="C467" s="209"/>
      <c r="D467" s="195"/>
      <c r="E467" s="195"/>
      <c r="F467" s="195"/>
      <c r="G467" s="195"/>
      <c r="H467" s="195"/>
      <c r="I467" s="195"/>
      <c r="M467" s="14"/>
      <c r="N467" s="158"/>
      <c r="O467" s="15"/>
      <c r="P467" s="15"/>
      <c r="Q467" s="15"/>
      <c r="R467" s="7"/>
      <c r="S467" s="15"/>
      <c r="T467" s="14"/>
    </row>
    <row r="468" spans="1:20" ht="13.5">
      <c r="A468" s="195"/>
      <c r="B468" s="209"/>
      <c r="C468" s="209"/>
      <c r="D468" s="195"/>
      <c r="E468" s="195"/>
      <c r="F468" s="195"/>
      <c r="G468" s="195"/>
      <c r="H468" s="195"/>
      <c r="I468" s="195"/>
      <c r="M468" s="14"/>
      <c r="N468" s="158"/>
      <c r="O468" s="15"/>
      <c r="P468" s="15"/>
      <c r="Q468" s="15"/>
      <c r="R468" s="7"/>
      <c r="S468" s="15"/>
      <c r="T468" s="14"/>
    </row>
    <row r="469" spans="1:20" ht="13.5">
      <c r="A469" s="195"/>
      <c r="B469" s="209"/>
      <c r="C469" s="209"/>
      <c r="D469" s="195"/>
      <c r="E469" s="195"/>
      <c r="F469" s="195"/>
      <c r="G469" s="195"/>
      <c r="H469" s="195"/>
      <c r="I469" s="195"/>
      <c r="M469" s="14"/>
      <c r="N469" s="158"/>
      <c r="O469" s="15"/>
      <c r="P469" s="15"/>
      <c r="Q469" s="15"/>
      <c r="R469" s="7"/>
      <c r="S469" s="15"/>
      <c r="T469" s="14"/>
    </row>
    <row r="470" spans="1:20" ht="13.5">
      <c r="A470" s="195"/>
      <c r="B470" s="209"/>
      <c r="C470" s="209"/>
      <c r="D470" s="195"/>
      <c r="E470" s="195"/>
      <c r="F470" s="195"/>
      <c r="G470" s="195"/>
      <c r="H470" s="195"/>
      <c r="I470" s="195"/>
      <c r="M470" s="14"/>
      <c r="N470" s="158"/>
      <c r="O470" s="15"/>
      <c r="P470" s="15"/>
      <c r="Q470" s="15"/>
      <c r="R470" s="7"/>
      <c r="S470" s="15"/>
      <c r="T470" s="14"/>
    </row>
    <row r="471" spans="1:20" ht="13.5">
      <c r="A471" s="195"/>
      <c r="B471" s="209"/>
      <c r="C471" s="209"/>
      <c r="D471" s="195"/>
      <c r="E471" s="195"/>
      <c r="F471" s="195"/>
      <c r="G471" s="195"/>
      <c r="H471" s="195"/>
      <c r="I471" s="195"/>
      <c r="M471" s="14"/>
      <c r="N471" s="158"/>
      <c r="O471" s="15"/>
      <c r="P471" s="15"/>
      <c r="Q471" s="15"/>
      <c r="R471" s="7"/>
      <c r="S471" s="15"/>
      <c r="T471" s="14"/>
    </row>
    <row r="472" spans="1:20" ht="13.5">
      <c r="A472" s="195"/>
      <c r="B472" s="209"/>
      <c r="C472" s="209"/>
      <c r="D472" s="195"/>
      <c r="E472" s="195"/>
      <c r="F472" s="195"/>
      <c r="G472" s="195"/>
      <c r="H472" s="195"/>
      <c r="I472" s="195"/>
      <c r="M472" s="14"/>
      <c r="N472" s="158"/>
      <c r="O472" s="15"/>
      <c r="P472" s="15"/>
      <c r="Q472" s="15"/>
      <c r="R472" s="7"/>
      <c r="S472" s="15"/>
      <c r="T472" s="14"/>
    </row>
    <row r="473" spans="1:20" ht="13.5">
      <c r="A473" s="195"/>
      <c r="B473" s="209"/>
      <c r="C473" s="209"/>
      <c r="D473" s="195"/>
      <c r="E473" s="195"/>
      <c r="F473" s="195"/>
      <c r="G473" s="195"/>
      <c r="H473" s="195"/>
      <c r="I473" s="195"/>
      <c r="M473" s="14"/>
      <c r="N473" s="158"/>
      <c r="O473" s="15"/>
      <c r="P473" s="15"/>
      <c r="Q473" s="15"/>
      <c r="R473" s="7"/>
      <c r="S473" s="15"/>
      <c r="T473" s="14"/>
    </row>
    <row r="474" spans="1:20" ht="13.5">
      <c r="A474" s="195"/>
      <c r="B474" s="209"/>
      <c r="C474" s="209"/>
      <c r="D474" s="195"/>
      <c r="E474" s="195"/>
      <c r="F474" s="195"/>
      <c r="G474" s="195"/>
      <c r="H474" s="195"/>
      <c r="I474" s="195"/>
      <c r="M474" s="14"/>
      <c r="N474" s="158"/>
      <c r="O474" s="15"/>
      <c r="P474" s="15"/>
      <c r="Q474" s="15"/>
      <c r="R474" s="7"/>
      <c r="S474" s="15"/>
      <c r="T474" s="14"/>
    </row>
    <row r="475" spans="13:20" ht="13.5">
      <c r="M475" s="14"/>
      <c r="N475" s="158"/>
      <c r="O475" s="15"/>
      <c r="P475" s="15"/>
      <c r="Q475" s="15"/>
      <c r="R475" s="7"/>
      <c r="S475" s="15"/>
      <c r="T475" s="14"/>
    </row>
    <row r="476" spans="13:20" ht="13.5">
      <c r="M476" s="14"/>
      <c r="N476" s="158"/>
      <c r="O476" s="15"/>
      <c r="P476" s="15"/>
      <c r="Q476" s="15"/>
      <c r="R476" s="7"/>
      <c r="S476" s="15"/>
      <c r="T476" s="14"/>
    </row>
    <row r="477" spans="13:20" ht="13.5">
      <c r="M477" s="14"/>
      <c r="N477" s="158"/>
      <c r="O477" s="15"/>
      <c r="P477" s="15"/>
      <c r="Q477" s="15"/>
      <c r="R477" s="7"/>
      <c r="S477" s="15"/>
      <c r="T477" s="14"/>
    </row>
    <row r="478" spans="13:20" ht="13.5">
      <c r="M478" s="14"/>
      <c r="N478" s="158"/>
      <c r="O478" s="15"/>
      <c r="P478" s="15"/>
      <c r="Q478" s="15"/>
      <c r="R478" s="7"/>
      <c r="S478" s="15"/>
      <c r="T478" s="14"/>
    </row>
    <row r="479" spans="13:20" ht="13.5">
      <c r="M479" s="14"/>
      <c r="N479" s="158"/>
      <c r="O479" s="15"/>
      <c r="P479" s="15"/>
      <c r="Q479" s="15"/>
      <c r="R479" s="7"/>
      <c r="S479" s="15"/>
      <c r="T479" s="14"/>
    </row>
    <row r="480" spans="13:20" ht="13.5">
      <c r="M480" s="14"/>
      <c r="N480" s="158"/>
      <c r="O480" s="15"/>
      <c r="P480" s="15"/>
      <c r="Q480" s="15"/>
      <c r="R480" s="7"/>
      <c r="S480" s="15"/>
      <c r="T480" s="14"/>
    </row>
    <row r="481" spans="13:20" ht="13.5">
      <c r="M481" s="14"/>
      <c r="N481" s="158"/>
      <c r="O481" s="15"/>
      <c r="P481" s="15"/>
      <c r="Q481" s="15"/>
      <c r="R481" s="7"/>
      <c r="S481" s="15"/>
      <c r="T481" s="14"/>
    </row>
    <row r="482" spans="13:20" ht="13.5">
      <c r="M482" s="14"/>
      <c r="N482" s="158"/>
      <c r="O482" s="15"/>
      <c r="P482" s="15"/>
      <c r="Q482" s="15"/>
      <c r="R482" s="7"/>
      <c r="S482" s="15"/>
      <c r="T482" s="14"/>
    </row>
    <row r="483" spans="13:20" ht="13.5">
      <c r="M483" s="14"/>
      <c r="N483" s="158"/>
      <c r="O483" s="15"/>
      <c r="P483" s="15"/>
      <c r="Q483" s="15"/>
      <c r="R483" s="7"/>
      <c r="S483" s="15"/>
      <c r="T483" s="14"/>
    </row>
    <row r="484" spans="13:20" ht="13.5">
      <c r="M484" s="14"/>
      <c r="N484" s="158"/>
      <c r="O484" s="15"/>
      <c r="P484" s="15"/>
      <c r="Q484" s="15"/>
      <c r="R484" s="7"/>
      <c r="S484" s="15"/>
      <c r="T484" s="14"/>
    </row>
    <row r="485" spans="13:20" ht="13.5">
      <c r="M485" s="14"/>
      <c r="N485" s="158"/>
      <c r="O485" s="15"/>
      <c r="P485" s="15"/>
      <c r="Q485" s="15"/>
      <c r="R485" s="7"/>
      <c r="S485" s="15"/>
      <c r="T485" s="14"/>
    </row>
    <row r="486" spans="13:20" ht="13.5">
      <c r="M486" s="14"/>
      <c r="N486" s="158"/>
      <c r="O486" s="15"/>
      <c r="P486" s="15"/>
      <c r="Q486" s="15"/>
      <c r="R486" s="7"/>
      <c r="S486" s="15"/>
      <c r="T486" s="14"/>
    </row>
    <row r="487" spans="13:20" ht="13.5">
      <c r="M487" s="14"/>
      <c r="N487" s="158"/>
      <c r="O487" s="15"/>
      <c r="P487" s="15"/>
      <c r="Q487" s="15"/>
      <c r="R487" s="7"/>
      <c r="S487" s="15"/>
      <c r="T487" s="14"/>
    </row>
    <row r="488" spans="13:20" ht="13.5">
      <c r="M488" s="14"/>
      <c r="N488" s="158"/>
      <c r="O488" s="15"/>
      <c r="P488" s="15"/>
      <c r="Q488" s="15"/>
      <c r="R488" s="7"/>
      <c r="S488" s="15"/>
      <c r="T488" s="14"/>
    </row>
    <row r="489" spans="13:20" ht="13.5">
      <c r="M489" s="14"/>
      <c r="N489" s="158"/>
      <c r="O489" s="15"/>
      <c r="P489" s="15"/>
      <c r="Q489" s="15"/>
      <c r="R489" s="7"/>
      <c r="S489" s="15"/>
      <c r="T489" s="14"/>
    </row>
    <row r="490" spans="13:20" ht="13.5">
      <c r="M490" s="14"/>
      <c r="N490" s="158"/>
      <c r="O490" s="15"/>
      <c r="P490" s="15"/>
      <c r="Q490" s="15"/>
      <c r="R490" s="7"/>
      <c r="S490" s="15"/>
      <c r="T490" s="14"/>
    </row>
    <row r="491" spans="13:20" ht="13.5">
      <c r="M491" s="14"/>
      <c r="N491" s="158"/>
      <c r="O491" s="15"/>
      <c r="P491" s="15"/>
      <c r="Q491" s="15"/>
      <c r="R491" s="7"/>
      <c r="S491" s="15"/>
      <c r="T491" s="14"/>
    </row>
    <row r="492" spans="13:20" ht="13.5">
      <c r="M492" s="14"/>
      <c r="N492" s="158"/>
      <c r="O492" s="15"/>
      <c r="P492" s="15"/>
      <c r="Q492" s="15"/>
      <c r="R492" s="7"/>
      <c r="S492" s="15"/>
      <c r="T492" s="14"/>
    </row>
    <row r="493" spans="13:20" ht="13.5">
      <c r="M493" s="14"/>
      <c r="N493" s="158"/>
      <c r="O493" s="15"/>
      <c r="P493" s="15"/>
      <c r="Q493" s="15"/>
      <c r="R493" s="7"/>
      <c r="S493" s="15"/>
      <c r="T493" s="14"/>
    </row>
    <row r="494" spans="13:20" ht="13.5">
      <c r="M494" s="14"/>
      <c r="N494" s="158"/>
      <c r="O494" s="15"/>
      <c r="P494" s="15"/>
      <c r="Q494" s="15"/>
      <c r="R494" s="7"/>
      <c r="S494" s="15"/>
      <c r="T494" s="14"/>
    </row>
    <row r="495" spans="13:20" ht="13.5">
      <c r="M495" s="14"/>
      <c r="N495" s="158"/>
      <c r="O495" s="15"/>
      <c r="P495" s="15"/>
      <c r="Q495" s="15"/>
      <c r="R495" s="7"/>
      <c r="S495" s="15"/>
      <c r="T495" s="14"/>
    </row>
    <row r="496" spans="13:20" ht="13.5">
      <c r="M496" s="14"/>
      <c r="N496" s="158"/>
      <c r="O496" s="15"/>
      <c r="P496" s="15"/>
      <c r="Q496" s="15"/>
      <c r="R496" s="7"/>
      <c r="S496" s="15"/>
      <c r="T496" s="14"/>
    </row>
    <row r="497" spans="13:20" ht="13.5">
      <c r="M497" s="14"/>
      <c r="N497" s="158"/>
      <c r="O497" s="15"/>
      <c r="P497" s="15"/>
      <c r="Q497" s="15"/>
      <c r="R497" s="7"/>
      <c r="S497" s="15"/>
      <c r="T497" s="14"/>
    </row>
    <row r="498" spans="13:20" ht="13.5">
      <c r="M498" s="14"/>
      <c r="N498" s="158"/>
      <c r="O498" s="15"/>
      <c r="P498" s="15"/>
      <c r="Q498" s="15"/>
      <c r="R498" s="7"/>
      <c r="S498" s="15"/>
      <c r="T498" s="14"/>
    </row>
    <row r="499" spans="13:20" ht="13.5">
      <c r="M499" s="14"/>
      <c r="N499" s="158"/>
      <c r="O499" s="15"/>
      <c r="P499" s="15"/>
      <c r="Q499" s="15"/>
      <c r="R499" s="7"/>
      <c r="S499" s="15"/>
      <c r="T499" s="14"/>
    </row>
    <row r="500" spans="13:20" ht="13.5">
      <c r="M500" s="14"/>
      <c r="N500" s="158"/>
      <c r="O500" s="15"/>
      <c r="P500" s="15"/>
      <c r="Q500" s="15"/>
      <c r="R500" s="7"/>
      <c r="S500" s="15"/>
      <c r="T500" s="14"/>
    </row>
    <row r="501" spans="13:20" ht="13.5">
      <c r="M501" s="14"/>
      <c r="N501" s="158"/>
      <c r="O501" s="15"/>
      <c r="P501" s="15"/>
      <c r="Q501" s="15"/>
      <c r="R501" s="7"/>
      <c r="S501" s="15"/>
      <c r="T501" s="14"/>
    </row>
    <row r="502" spans="13:20" ht="13.5">
      <c r="M502" s="14"/>
      <c r="N502" s="158"/>
      <c r="O502" s="15"/>
      <c r="P502" s="15"/>
      <c r="Q502" s="15"/>
      <c r="R502" s="7"/>
      <c r="S502" s="15"/>
      <c r="T502" s="14"/>
    </row>
    <row r="503" spans="13:20" ht="13.5">
      <c r="M503" s="14"/>
      <c r="N503" s="158"/>
      <c r="O503" s="15"/>
      <c r="P503" s="15"/>
      <c r="Q503" s="15"/>
      <c r="R503" s="7"/>
      <c r="S503" s="15"/>
      <c r="T503" s="14"/>
    </row>
    <row r="504" spans="13:20" ht="13.5">
      <c r="M504" s="14"/>
      <c r="N504" s="158"/>
      <c r="O504" s="15"/>
      <c r="P504" s="15"/>
      <c r="Q504" s="15"/>
      <c r="R504" s="7"/>
      <c r="S504" s="15"/>
      <c r="T504" s="14"/>
    </row>
    <row r="505" spans="13:20" ht="13.5">
      <c r="M505" s="14"/>
      <c r="N505" s="158"/>
      <c r="O505" s="15"/>
      <c r="P505" s="15"/>
      <c r="Q505" s="15"/>
      <c r="R505" s="7"/>
      <c r="S505" s="15"/>
      <c r="T505" s="14"/>
    </row>
    <row r="506" spans="13:20" ht="13.5">
      <c r="M506" s="14"/>
      <c r="N506" s="158"/>
      <c r="O506" s="15"/>
      <c r="P506" s="15"/>
      <c r="Q506" s="15"/>
      <c r="R506" s="7"/>
      <c r="S506" s="15"/>
      <c r="T506" s="14"/>
    </row>
    <row r="507" spans="13:20" ht="13.5">
      <c r="M507" s="14"/>
      <c r="N507" s="158"/>
      <c r="O507" s="15"/>
      <c r="P507" s="15"/>
      <c r="Q507" s="15"/>
      <c r="R507" s="7"/>
      <c r="S507" s="15"/>
      <c r="T507" s="14"/>
    </row>
    <row r="508" spans="13:20" ht="13.5">
      <c r="M508" s="14"/>
      <c r="N508" s="158"/>
      <c r="O508" s="15"/>
      <c r="P508" s="15"/>
      <c r="Q508" s="15"/>
      <c r="R508" s="7"/>
      <c r="S508" s="15"/>
      <c r="T508" s="14"/>
    </row>
    <row r="509" spans="13:20" ht="13.5">
      <c r="M509" s="14"/>
      <c r="N509" s="158"/>
      <c r="O509" s="15"/>
      <c r="P509" s="15"/>
      <c r="Q509" s="15"/>
      <c r="R509" s="7"/>
      <c r="S509" s="15"/>
      <c r="T509" s="14"/>
    </row>
    <row r="510" spans="13:20" ht="13.5">
      <c r="M510" s="14"/>
      <c r="N510" s="158"/>
      <c r="O510" s="15"/>
      <c r="P510" s="15"/>
      <c r="Q510" s="15"/>
      <c r="R510" s="7"/>
      <c r="S510" s="15"/>
      <c r="T510" s="14"/>
    </row>
    <row r="511" spans="13:20" ht="13.5">
      <c r="M511" s="14"/>
      <c r="N511" s="158"/>
      <c r="O511" s="15"/>
      <c r="P511" s="15"/>
      <c r="Q511" s="15"/>
      <c r="R511" s="7"/>
      <c r="S511" s="15"/>
      <c r="T511" s="14"/>
    </row>
    <row r="512" spans="13:20" ht="13.5">
      <c r="M512" s="14"/>
      <c r="N512" s="158"/>
      <c r="O512" s="15"/>
      <c r="P512" s="15"/>
      <c r="Q512" s="15"/>
      <c r="R512" s="7"/>
      <c r="S512" s="15"/>
      <c r="T512" s="14"/>
    </row>
    <row r="513" spans="13:20" ht="13.5">
      <c r="M513" s="14"/>
      <c r="N513" s="158"/>
      <c r="O513" s="15"/>
      <c r="P513" s="15"/>
      <c r="Q513" s="15"/>
      <c r="R513" s="7"/>
      <c r="S513" s="15"/>
      <c r="T513" s="14"/>
    </row>
    <row r="514" spans="13:20" ht="13.5">
      <c r="M514" s="14"/>
      <c r="N514" s="158"/>
      <c r="O514" s="15"/>
      <c r="P514" s="15"/>
      <c r="Q514" s="15"/>
      <c r="R514" s="7"/>
      <c r="S514" s="15"/>
      <c r="T514" s="14"/>
    </row>
    <row r="515" spans="13:20" ht="13.5">
      <c r="M515" s="14"/>
      <c r="N515" s="158"/>
      <c r="O515" s="15"/>
      <c r="P515" s="15"/>
      <c r="Q515" s="15"/>
      <c r="R515" s="7"/>
      <c r="S515" s="15"/>
      <c r="T515" s="14"/>
    </row>
    <row r="516" spans="13:20" ht="13.5">
      <c r="M516" s="14"/>
      <c r="N516" s="158"/>
      <c r="O516" s="15"/>
      <c r="P516" s="15"/>
      <c r="Q516" s="15"/>
      <c r="R516" s="7"/>
      <c r="S516" s="15"/>
      <c r="T516" s="14"/>
    </row>
    <row r="517" spans="13:20" ht="13.5">
      <c r="M517" s="14"/>
      <c r="N517" s="158"/>
      <c r="O517" s="15"/>
      <c r="P517" s="15"/>
      <c r="Q517" s="15"/>
      <c r="R517" s="7"/>
      <c r="S517" s="15"/>
      <c r="T517" s="14"/>
    </row>
    <row r="518" spans="13:20" ht="13.5">
      <c r="M518" s="14"/>
      <c r="N518" s="158"/>
      <c r="O518" s="15"/>
      <c r="P518" s="15"/>
      <c r="Q518" s="15"/>
      <c r="R518" s="7"/>
      <c r="S518" s="15"/>
      <c r="T518" s="14"/>
    </row>
    <row r="519" spans="13:20" ht="13.5">
      <c r="M519" s="14"/>
      <c r="N519" s="158"/>
      <c r="O519" s="15"/>
      <c r="P519" s="15"/>
      <c r="Q519" s="15"/>
      <c r="R519" s="7"/>
      <c r="S519" s="15"/>
      <c r="T519" s="14"/>
    </row>
    <row r="520" spans="13:20" ht="13.5">
      <c r="M520" s="14"/>
      <c r="N520" s="158"/>
      <c r="O520" s="15"/>
      <c r="P520" s="15"/>
      <c r="Q520" s="15"/>
      <c r="R520" s="7"/>
      <c r="S520" s="15"/>
      <c r="T520" s="14"/>
    </row>
    <row r="521" spans="13:20" ht="13.5">
      <c r="M521" s="14"/>
      <c r="N521" s="158"/>
      <c r="O521" s="15"/>
      <c r="P521" s="15"/>
      <c r="Q521" s="15"/>
      <c r="R521" s="7"/>
      <c r="S521" s="15"/>
      <c r="T521" s="14"/>
    </row>
    <row r="522" spans="13:20" ht="13.5">
      <c r="M522" s="14"/>
      <c r="N522" s="158"/>
      <c r="O522" s="15"/>
      <c r="P522" s="15"/>
      <c r="Q522" s="15"/>
      <c r="R522" s="7"/>
      <c r="S522" s="15"/>
      <c r="T522" s="14"/>
    </row>
    <row r="523" spans="13:19" ht="13.5">
      <c r="M523" s="14"/>
      <c r="N523" s="158"/>
      <c r="O523" s="15"/>
      <c r="P523" s="15"/>
      <c r="Q523" s="15"/>
      <c r="R523" s="7"/>
      <c r="S523" s="15"/>
    </row>
    <row r="524" spans="13:19" ht="13.5">
      <c r="M524" s="14"/>
      <c r="N524" s="158"/>
      <c r="O524" s="15"/>
      <c r="P524" s="15"/>
      <c r="Q524" s="15"/>
      <c r="R524" s="7"/>
      <c r="S524" s="15"/>
    </row>
    <row r="525" spans="13:19" ht="13.5">
      <c r="M525" s="14"/>
      <c r="N525" s="158"/>
      <c r="O525" s="15"/>
      <c r="P525" s="15"/>
      <c r="Q525" s="15"/>
      <c r="R525" s="7"/>
      <c r="S525" s="15"/>
    </row>
    <row r="526" spans="13:19" ht="13.5">
      <c r="M526" s="14"/>
      <c r="N526" s="158"/>
      <c r="O526" s="15"/>
      <c r="P526" s="15"/>
      <c r="Q526" s="15"/>
      <c r="R526" s="7"/>
      <c r="S526" s="15"/>
    </row>
    <row r="527" spans="13:19" ht="13.5">
      <c r="M527" s="14"/>
      <c r="N527" s="158"/>
      <c r="O527" s="15"/>
      <c r="P527" s="15"/>
      <c r="Q527" s="15"/>
      <c r="R527" s="7"/>
      <c r="S527" s="15"/>
    </row>
    <row r="528" spans="13:19" ht="13.5">
      <c r="M528" s="14"/>
      <c r="N528" s="158"/>
      <c r="O528" s="15"/>
      <c r="P528" s="15"/>
      <c r="Q528" s="15"/>
      <c r="R528" s="7"/>
      <c r="S528" s="15"/>
    </row>
    <row r="529" spans="13:19" ht="13.5">
      <c r="M529" s="14"/>
      <c r="N529" s="158"/>
      <c r="O529" s="15"/>
      <c r="P529" s="15"/>
      <c r="Q529" s="15"/>
      <c r="R529" s="7"/>
      <c r="S529" s="15"/>
    </row>
    <row r="530" spans="13:19" ht="13.5">
      <c r="M530" s="14"/>
      <c r="N530" s="158"/>
      <c r="O530" s="15"/>
      <c r="P530" s="15"/>
      <c r="Q530" s="15"/>
      <c r="R530" s="7"/>
      <c r="S530" s="15"/>
    </row>
    <row r="531" spans="13:19" ht="13.5">
      <c r="M531" s="14"/>
      <c r="N531" s="158"/>
      <c r="O531" s="15"/>
      <c r="P531" s="15"/>
      <c r="Q531" s="15"/>
      <c r="R531" s="7"/>
      <c r="S531" s="15"/>
    </row>
    <row r="532" spans="13:19" ht="13.5">
      <c r="M532" s="14"/>
      <c r="N532" s="158"/>
      <c r="O532" s="15"/>
      <c r="P532" s="15"/>
      <c r="Q532" s="15"/>
      <c r="R532" s="7"/>
      <c r="S532" s="15"/>
    </row>
  </sheetData>
  <sheetProtection sheet="1"/>
  <mergeCells count="21">
    <mergeCell ref="B2:H2"/>
    <mergeCell ref="B27:H27"/>
    <mergeCell ref="B41:C41"/>
    <mergeCell ref="B35:H35"/>
    <mergeCell ref="B4:C4"/>
    <mergeCell ref="D8:E8"/>
    <mergeCell ref="D4:H4"/>
    <mergeCell ref="G6:H6"/>
    <mergeCell ref="G7:H7"/>
    <mergeCell ref="D7:E7"/>
    <mergeCell ref="B7:C7"/>
    <mergeCell ref="B8:C8"/>
    <mergeCell ref="B6:C6"/>
    <mergeCell ref="B46:F46"/>
    <mergeCell ref="G46:H46"/>
    <mergeCell ref="B43:C43"/>
    <mergeCell ref="B44:C44"/>
    <mergeCell ref="D44:E44"/>
    <mergeCell ref="B11:D11"/>
    <mergeCell ref="B42:C42"/>
    <mergeCell ref="F44:H44"/>
  </mergeCells>
  <conditionalFormatting sqref="N12">
    <cfRule type="cellIs" priority="115" dxfId="6" operator="equal" stopIfTrue="1">
      <formula>"SR"</formula>
    </cfRule>
    <cfRule type="cellIs" priority="116" dxfId="5" operator="equal" stopIfTrue="1">
      <formula>"ČR"</formula>
    </cfRule>
  </conditionalFormatting>
  <conditionalFormatting sqref="N11">
    <cfRule type="cellIs" priority="111" dxfId="6" operator="equal" stopIfTrue="1">
      <formula>"SR"</formula>
    </cfRule>
    <cfRule type="cellIs" priority="112" dxfId="5" operator="equal" stopIfTrue="1">
      <formula>"ČR"</formula>
    </cfRule>
  </conditionalFormatting>
  <conditionalFormatting sqref="N13:N15 N302:N532">
    <cfRule type="cellIs" priority="109" dxfId="6" operator="equal" stopIfTrue="1">
      <formula>"SR"</formula>
    </cfRule>
    <cfRule type="cellIs" priority="110" dxfId="5" operator="equal" stopIfTrue="1">
      <formula>"ČR"</formula>
    </cfRule>
  </conditionalFormatting>
  <conditionalFormatting sqref="N16:N49">
    <cfRule type="cellIs" priority="107" dxfId="6" operator="equal" stopIfTrue="1">
      <formula>"SR"</formula>
    </cfRule>
    <cfRule type="cellIs" priority="108" dxfId="5" operator="equal" stopIfTrue="1">
      <formula>"ČR"</formula>
    </cfRule>
  </conditionalFormatting>
  <conditionalFormatting sqref="N35">
    <cfRule type="cellIs" priority="105" dxfId="6" operator="equal" stopIfTrue="1">
      <formula>"SR"</formula>
    </cfRule>
    <cfRule type="cellIs" priority="106" dxfId="5" operator="equal" stopIfTrue="1">
      <formula>"ČR"</formula>
    </cfRule>
  </conditionalFormatting>
  <conditionalFormatting sqref="N27">
    <cfRule type="cellIs" priority="103" dxfId="6" operator="equal" stopIfTrue="1">
      <formula>"SR"</formula>
    </cfRule>
    <cfRule type="cellIs" priority="104" dxfId="5" operator="equal" stopIfTrue="1">
      <formula>"ČR"</formula>
    </cfRule>
  </conditionalFormatting>
  <conditionalFormatting sqref="N45:N301">
    <cfRule type="cellIs" priority="101" dxfId="6" operator="equal" stopIfTrue="1">
      <formula>"SR"</formula>
    </cfRule>
    <cfRule type="cellIs" priority="102" dxfId="5" operator="equal" stopIfTrue="1">
      <formula>"ČR"</formula>
    </cfRule>
  </conditionalFormatting>
  <conditionalFormatting sqref="N36">
    <cfRule type="cellIs" priority="99" dxfId="6" operator="equal" stopIfTrue="1">
      <formula>"SR"</formula>
    </cfRule>
    <cfRule type="cellIs" priority="100" dxfId="5" operator="equal" stopIfTrue="1">
      <formula>"ČR"</formula>
    </cfRule>
  </conditionalFormatting>
  <conditionalFormatting sqref="N28">
    <cfRule type="cellIs" priority="97" dxfId="6" operator="equal" stopIfTrue="1">
      <formula>"SR"</formula>
    </cfRule>
    <cfRule type="cellIs" priority="98" dxfId="5" operator="equal" stopIfTrue="1">
      <formula>"ČR"</formula>
    </cfRule>
  </conditionalFormatting>
  <conditionalFormatting sqref="N36">
    <cfRule type="cellIs" priority="95" dxfId="6" operator="equal" stopIfTrue="1">
      <formula>"SR"</formula>
    </cfRule>
    <cfRule type="cellIs" priority="96" dxfId="5" operator="equal" stopIfTrue="1">
      <formula>"ČR"</formula>
    </cfRule>
  </conditionalFormatting>
  <conditionalFormatting sqref="N37">
    <cfRule type="cellIs" priority="93" dxfId="6" operator="equal" stopIfTrue="1">
      <formula>"SR"</formula>
    </cfRule>
    <cfRule type="cellIs" priority="94" dxfId="5" operator="equal" stopIfTrue="1">
      <formula>"ČR"</formula>
    </cfRule>
  </conditionalFormatting>
  <conditionalFormatting sqref="N46">
    <cfRule type="cellIs" priority="91" dxfId="6" operator="equal" stopIfTrue="1">
      <formula>"SR"</formula>
    </cfRule>
    <cfRule type="cellIs" priority="92" dxfId="5" operator="equal" stopIfTrue="1">
      <formula>"ČR"</formula>
    </cfRule>
  </conditionalFormatting>
  <conditionalFormatting sqref="N46">
    <cfRule type="cellIs" priority="89" dxfId="6" operator="equal" stopIfTrue="1">
      <formula>"SR"</formula>
    </cfRule>
    <cfRule type="cellIs" priority="90" dxfId="5" operator="equal" stopIfTrue="1">
      <formula>"ČR"</formula>
    </cfRule>
  </conditionalFormatting>
  <conditionalFormatting sqref="N36">
    <cfRule type="cellIs" priority="87" dxfId="6" operator="equal" stopIfTrue="1">
      <formula>"SR"</formula>
    </cfRule>
    <cfRule type="cellIs" priority="88" dxfId="5" operator="equal" stopIfTrue="1">
      <formula>"ČR"</formula>
    </cfRule>
  </conditionalFormatting>
  <conditionalFormatting sqref="N28">
    <cfRule type="cellIs" priority="85" dxfId="6" operator="equal" stopIfTrue="1">
      <formula>"SR"</formula>
    </cfRule>
    <cfRule type="cellIs" priority="86" dxfId="5" operator="equal" stopIfTrue="1">
      <formula>"ČR"</formula>
    </cfRule>
  </conditionalFormatting>
  <conditionalFormatting sqref="N37">
    <cfRule type="cellIs" priority="83" dxfId="6" operator="equal" stopIfTrue="1">
      <formula>"SR"</formula>
    </cfRule>
    <cfRule type="cellIs" priority="84" dxfId="5" operator="equal" stopIfTrue="1">
      <formula>"ČR"</formula>
    </cfRule>
  </conditionalFormatting>
  <conditionalFormatting sqref="N29">
    <cfRule type="cellIs" priority="81" dxfId="6" operator="equal" stopIfTrue="1">
      <formula>"SR"</formula>
    </cfRule>
    <cfRule type="cellIs" priority="82" dxfId="5" operator="equal" stopIfTrue="1">
      <formula>"ČR"</formula>
    </cfRule>
  </conditionalFormatting>
  <conditionalFormatting sqref="N37">
    <cfRule type="cellIs" priority="79" dxfId="6" operator="equal" stopIfTrue="1">
      <formula>"SR"</formula>
    </cfRule>
    <cfRule type="cellIs" priority="80" dxfId="5" operator="equal" stopIfTrue="1">
      <formula>"ČR"</formula>
    </cfRule>
  </conditionalFormatting>
  <conditionalFormatting sqref="N38">
    <cfRule type="cellIs" priority="77" dxfId="6" operator="equal" stopIfTrue="1">
      <formula>"SR"</formula>
    </cfRule>
    <cfRule type="cellIs" priority="78" dxfId="5" operator="equal" stopIfTrue="1">
      <formula>"ČR"</formula>
    </cfRule>
  </conditionalFormatting>
  <conditionalFormatting sqref="N47">
    <cfRule type="cellIs" priority="75" dxfId="6" operator="equal" stopIfTrue="1">
      <formula>"SR"</formula>
    </cfRule>
    <cfRule type="cellIs" priority="76" dxfId="5" operator="equal" stopIfTrue="1">
      <formula>"ČR"</formula>
    </cfRule>
  </conditionalFormatting>
  <conditionalFormatting sqref="N47">
    <cfRule type="cellIs" priority="73" dxfId="6" operator="equal" stopIfTrue="1">
      <formula>"SR"</formula>
    </cfRule>
    <cfRule type="cellIs" priority="74" dxfId="5" operator="equal" stopIfTrue="1">
      <formula>"ČR"</formula>
    </cfRule>
  </conditionalFormatting>
  <conditionalFormatting sqref="N36">
    <cfRule type="cellIs" priority="71" dxfId="6" operator="equal" stopIfTrue="1">
      <formula>"SR"</formula>
    </cfRule>
    <cfRule type="cellIs" priority="72" dxfId="5" operator="equal" stopIfTrue="1">
      <formula>"ČR"</formula>
    </cfRule>
  </conditionalFormatting>
  <conditionalFormatting sqref="N37">
    <cfRule type="cellIs" priority="69" dxfId="6" operator="equal" stopIfTrue="1">
      <formula>"SR"</formula>
    </cfRule>
    <cfRule type="cellIs" priority="70" dxfId="5" operator="equal" stopIfTrue="1">
      <formula>"ČR"</formula>
    </cfRule>
  </conditionalFormatting>
  <conditionalFormatting sqref="N37">
    <cfRule type="cellIs" priority="67" dxfId="6" operator="equal" stopIfTrue="1">
      <formula>"SR"</formula>
    </cfRule>
    <cfRule type="cellIs" priority="68" dxfId="5" operator="equal" stopIfTrue="1">
      <formula>"ČR"</formula>
    </cfRule>
  </conditionalFormatting>
  <conditionalFormatting sqref="N38">
    <cfRule type="cellIs" priority="65" dxfId="6" operator="equal" stopIfTrue="1">
      <formula>"SR"</formula>
    </cfRule>
    <cfRule type="cellIs" priority="66" dxfId="5" operator="equal" stopIfTrue="1">
      <formula>"ČR"</formula>
    </cfRule>
  </conditionalFormatting>
  <conditionalFormatting sqref="N47">
    <cfRule type="cellIs" priority="63" dxfId="6" operator="equal" stopIfTrue="1">
      <formula>"SR"</formula>
    </cfRule>
    <cfRule type="cellIs" priority="64" dxfId="5" operator="equal" stopIfTrue="1">
      <formula>"ČR"</formula>
    </cfRule>
  </conditionalFormatting>
  <conditionalFormatting sqref="N47">
    <cfRule type="cellIs" priority="61" dxfId="6" operator="equal" stopIfTrue="1">
      <formula>"SR"</formula>
    </cfRule>
    <cfRule type="cellIs" priority="62" dxfId="5" operator="equal" stopIfTrue="1">
      <formula>"ČR"</formula>
    </cfRule>
  </conditionalFormatting>
  <conditionalFormatting sqref="N37">
    <cfRule type="cellIs" priority="59" dxfId="6" operator="equal" stopIfTrue="1">
      <formula>"SR"</formula>
    </cfRule>
    <cfRule type="cellIs" priority="60" dxfId="5" operator="equal" stopIfTrue="1">
      <formula>"ČR"</formula>
    </cfRule>
  </conditionalFormatting>
  <conditionalFormatting sqref="N38">
    <cfRule type="cellIs" priority="57" dxfId="6" operator="equal" stopIfTrue="1">
      <formula>"SR"</formula>
    </cfRule>
    <cfRule type="cellIs" priority="58" dxfId="5" operator="equal" stopIfTrue="1">
      <formula>"ČR"</formula>
    </cfRule>
  </conditionalFormatting>
  <conditionalFormatting sqref="N38">
    <cfRule type="cellIs" priority="55" dxfId="6" operator="equal" stopIfTrue="1">
      <formula>"SR"</formula>
    </cfRule>
    <cfRule type="cellIs" priority="56" dxfId="5" operator="equal" stopIfTrue="1">
      <formula>"ČR"</formula>
    </cfRule>
  </conditionalFormatting>
  <conditionalFormatting sqref="N39">
    <cfRule type="cellIs" priority="53" dxfId="6" operator="equal" stopIfTrue="1">
      <formula>"SR"</formula>
    </cfRule>
    <cfRule type="cellIs" priority="54" dxfId="5" operator="equal" stopIfTrue="1">
      <formula>"ČR"</formula>
    </cfRule>
  </conditionalFormatting>
  <conditionalFormatting sqref="N48">
    <cfRule type="cellIs" priority="51" dxfId="6" operator="equal" stopIfTrue="1">
      <formula>"SR"</formula>
    </cfRule>
    <cfRule type="cellIs" priority="52" dxfId="5" operator="equal" stopIfTrue="1">
      <formula>"ČR"</formula>
    </cfRule>
  </conditionalFormatting>
  <conditionalFormatting sqref="N48">
    <cfRule type="cellIs" priority="49" dxfId="6" operator="equal" stopIfTrue="1">
      <formula>"SR"</formula>
    </cfRule>
    <cfRule type="cellIs" priority="50" dxfId="5" operator="equal" stopIfTrue="1">
      <formula>"ČR"</formula>
    </cfRule>
  </conditionalFormatting>
  <conditionalFormatting sqref="N47">
    <cfRule type="cellIs" priority="47" dxfId="6" operator="equal" stopIfTrue="1">
      <formula>"SR"</formula>
    </cfRule>
    <cfRule type="cellIs" priority="48" dxfId="5" operator="equal" stopIfTrue="1">
      <formula>"ČR"</formula>
    </cfRule>
  </conditionalFormatting>
  <conditionalFormatting sqref="N47">
    <cfRule type="cellIs" priority="45" dxfId="6" operator="equal" stopIfTrue="1">
      <formula>"SR"</formula>
    </cfRule>
    <cfRule type="cellIs" priority="46" dxfId="5" operator="equal" stopIfTrue="1">
      <formula>"ČR"</formula>
    </cfRule>
  </conditionalFormatting>
  <conditionalFormatting sqref="N48">
    <cfRule type="cellIs" priority="43" dxfId="6" operator="equal" stopIfTrue="1">
      <formula>"SR"</formula>
    </cfRule>
    <cfRule type="cellIs" priority="44" dxfId="5" operator="equal" stopIfTrue="1">
      <formula>"ČR"</formula>
    </cfRule>
  </conditionalFormatting>
  <conditionalFormatting sqref="N48">
    <cfRule type="cellIs" priority="41" dxfId="6" operator="equal" stopIfTrue="1">
      <formula>"SR"</formula>
    </cfRule>
    <cfRule type="cellIs" priority="42" dxfId="5" operator="equal" stopIfTrue="1">
      <formula>"ČR"</formula>
    </cfRule>
  </conditionalFormatting>
  <conditionalFormatting sqref="N48">
    <cfRule type="cellIs" priority="39" dxfId="6" operator="equal" stopIfTrue="1">
      <formula>"SR"</formula>
    </cfRule>
    <cfRule type="cellIs" priority="40" dxfId="5" operator="equal" stopIfTrue="1">
      <formula>"ČR"</formula>
    </cfRule>
  </conditionalFormatting>
  <conditionalFormatting sqref="N48">
    <cfRule type="cellIs" priority="37" dxfId="6" operator="equal" stopIfTrue="1">
      <formula>"SR"</formula>
    </cfRule>
    <cfRule type="cellIs" priority="38" dxfId="5" operator="equal" stopIfTrue="1">
      <formula>"ČR"</formula>
    </cfRule>
  </conditionalFormatting>
  <conditionalFormatting sqref="N49">
    <cfRule type="cellIs" priority="35" dxfId="6" operator="equal" stopIfTrue="1">
      <formula>"SR"</formula>
    </cfRule>
    <cfRule type="cellIs" priority="36" dxfId="5" operator="equal" stopIfTrue="1">
      <formula>"ČR"</formula>
    </cfRule>
  </conditionalFormatting>
  <conditionalFormatting sqref="N49">
    <cfRule type="cellIs" priority="33" dxfId="6" operator="equal" stopIfTrue="1">
      <formula>"SR"</formula>
    </cfRule>
    <cfRule type="cellIs" priority="34" dxfId="5" operator="equal" stopIfTrue="1">
      <formula>"ČR"</formula>
    </cfRule>
  </conditionalFormatting>
  <conditionalFormatting sqref="N47">
    <cfRule type="cellIs" priority="31" dxfId="6" operator="equal" stopIfTrue="1">
      <formula>"SR"</formula>
    </cfRule>
    <cfRule type="cellIs" priority="32" dxfId="5" operator="equal" stopIfTrue="1">
      <formula>"ČR"</formula>
    </cfRule>
  </conditionalFormatting>
  <conditionalFormatting sqref="N47">
    <cfRule type="cellIs" priority="29" dxfId="6" operator="equal" stopIfTrue="1">
      <formula>"SR"</formula>
    </cfRule>
    <cfRule type="cellIs" priority="30" dxfId="5" operator="equal" stopIfTrue="1">
      <formula>"ČR"</formula>
    </cfRule>
  </conditionalFormatting>
  <conditionalFormatting sqref="N48">
    <cfRule type="cellIs" priority="27" dxfId="6" operator="equal" stopIfTrue="1">
      <formula>"SR"</formula>
    </cfRule>
    <cfRule type="cellIs" priority="28" dxfId="5" operator="equal" stopIfTrue="1">
      <formula>"ČR"</formula>
    </cfRule>
  </conditionalFormatting>
  <conditionalFormatting sqref="N48">
    <cfRule type="cellIs" priority="25" dxfId="6" operator="equal" stopIfTrue="1">
      <formula>"SR"</formula>
    </cfRule>
    <cfRule type="cellIs" priority="26" dxfId="5" operator="equal" stopIfTrue="1">
      <formula>"ČR"</formula>
    </cfRule>
  </conditionalFormatting>
  <conditionalFormatting sqref="N48">
    <cfRule type="cellIs" priority="23" dxfId="6" operator="equal" stopIfTrue="1">
      <formula>"SR"</formula>
    </cfRule>
    <cfRule type="cellIs" priority="24" dxfId="5" operator="equal" stopIfTrue="1">
      <formula>"ČR"</formula>
    </cfRule>
  </conditionalFormatting>
  <conditionalFormatting sqref="N48">
    <cfRule type="cellIs" priority="21" dxfId="6" operator="equal" stopIfTrue="1">
      <formula>"SR"</formula>
    </cfRule>
    <cfRule type="cellIs" priority="22" dxfId="5" operator="equal" stopIfTrue="1">
      <formula>"ČR"</formula>
    </cfRule>
  </conditionalFormatting>
  <conditionalFormatting sqref="N49">
    <cfRule type="cellIs" priority="19" dxfId="6" operator="equal" stopIfTrue="1">
      <formula>"SR"</formula>
    </cfRule>
    <cfRule type="cellIs" priority="20" dxfId="5" operator="equal" stopIfTrue="1">
      <formula>"ČR"</formula>
    </cfRule>
  </conditionalFormatting>
  <conditionalFormatting sqref="N49">
    <cfRule type="cellIs" priority="17" dxfId="6" operator="equal" stopIfTrue="1">
      <formula>"SR"</formula>
    </cfRule>
    <cfRule type="cellIs" priority="18" dxfId="5" operator="equal" stopIfTrue="1">
      <formula>"ČR"</formula>
    </cfRule>
  </conditionalFormatting>
  <conditionalFormatting sqref="N48">
    <cfRule type="cellIs" priority="15" dxfId="6" operator="equal" stopIfTrue="1">
      <formula>"SR"</formula>
    </cfRule>
    <cfRule type="cellIs" priority="16" dxfId="5" operator="equal" stopIfTrue="1">
      <formula>"ČR"</formula>
    </cfRule>
  </conditionalFormatting>
  <conditionalFormatting sqref="N48">
    <cfRule type="cellIs" priority="13" dxfId="6" operator="equal" stopIfTrue="1">
      <formula>"SR"</formula>
    </cfRule>
    <cfRule type="cellIs" priority="14" dxfId="5" operator="equal" stopIfTrue="1">
      <formula>"ČR"</formula>
    </cfRule>
  </conditionalFormatting>
  <conditionalFormatting sqref="N49">
    <cfRule type="cellIs" priority="11" dxfId="6" operator="equal" stopIfTrue="1">
      <formula>"SR"</formula>
    </cfRule>
    <cfRule type="cellIs" priority="12" dxfId="5" operator="equal" stopIfTrue="1">
      <formula>"ČR"</formula>
    </cfRule>
  </conditionalFormatting>
  <conditionalFormatting sqref="N49">
    <cfRule type="cellIs" priority="9" dxfId="6" operator="equal" stopIfTrue="1">
      <formula>"SR"</formula>
    </cfRule>
    <cfRule type="cellIs" priority="10" dxfId="5" operator="equal" stopIfTrue="1">
      <formula>"ČR"</formula>
    </cfRule>
  </conditionalFormatting>
  <conditionalFormatting sqref="N49">
    <cfRule type="cellIs" priority="7" dxfId="6" operator="equal" stopIfTrue="1">
      <formula>"SR"</formula>
    </cfRule>
    <cfRule type="cellIs" priority="8" dxfId="5" operator="equal" stopIfTrue="1">
      <formula>"ČR"</formula>
    </cfRule>
  </conditionalFormatting>
  <conditionalFormatting sqref="N49">
    <cfRule type="cellIs" priority="5" dxfId="6" operator="equal" stopIfTrue="1">
      <formula>"SR"</formula>
    </cfRule>
    <cfRule type="cellIs" priority="6" dxfId="5" operator="equal" stopIfTrue="1">
      <formula>"ČR"</formula>
    </cfRule>
  </conditionalFormatting>
  <conditionalFormatting sqref="N50">
    <cfRule type="cellIs" priority="3" dxfId="6" operator="equal" stopIfTrue="1">
      <formula>"SR"</formula>
    </cfRule>
    <cfRule type="cellIs" priority="4" dxfId="5" operator="equal" stopIfTrue="1">
      <formula>"ČR"</formula>
    </cfRule>
  </conditionalFormatting>
  <conditionalFormatting sqref="N50">
    <cfRule type="cellIs" priority="1" dxfId="6" operator="equal" stopIfTrue="1">
      <formula>"SR"</formula>
    </cfRule>
    <cfRule type="cellIs" priority="2" dxfId="5" operator="equal" stopIfTrue="1">
      <formula>"ČR"</formula>
    </cfRule>
  </conditionalFormatting>
  <dataValidations count="8">
    <dataValidation type="list" allowBlank="1" showInputMessage="1" showErrorMessage="1" sqref="D8:E8">
      <formula1>$M$11:$M$501</formula1>
    </dataValidation>
    <dataValidation type="list" allowBlank="1" showInputMessage="1" showErrorMessage="1" sqref="N11:N50">
      <formula1>$X$12:$X$37</formula1>
    </dataValidation>
    <dataValidation type="list" allowBlank="1" showInputMessage="1" showErrorMessage="1" sqref="E29:E33">
      <formula1>$AA$12:$AA$15</formula1>
    </dataValidation>
    <dataValidation type="list" allowBlank="1" showInputMessage="1" showErrorMessage="1" sqref="F29:F33 F37:F39">
      <formula1>$Z$12:$Z$25</formula1>
    </dataValidation>
    <dataValidation type="list" allowBlank="1" showInputMessage="1" showErrorMessage="1" sqref="G29:G33">
      <formula1>$Y$12:$Y$13</formula1>
    </dataValidation>
    <dataValidation type="list" allowBlank="1" showInputMessage="1" showErrorMessage="1" sqref="D6">
      <formula1>$AC$12:$AC$44</formula1>
    </dataValidation>
    <dataValidation type="list" allowBlank="1" showInputMessage="1" showErrorMessage="1" sqref="H29:H33 H37:H39">
      <formula1>$AB$12:$AB$13</formula1>
    </dataValidation>
    <dataValidation type="list" allowBlank="1" showInputMessage="1" showErrorMessage="1" sqref="N51:N301">
      <formula1>$X$12:$X$25</formula1>
    </dataValidation>
  </dataValidations>
  <hyperlinks>
    <hyperlink ref="R19" r:id="rId1" display="ada.behunova@gmail.com"/>
    <hyperlink ref="R12" r:id="rId2" display="info@gafzilina.sk"/>
    <hyperlink ref="R14" r:id="rId3" display="bilek.petr@seznam.cz"/>
    <hyperlink ref="R17" r:id="rId4" display="gkvitkovice@seznam.cz"/>
    <hyperlink ref="R23" r:id="rId5" display="maria.kotrikova@gmai.com"/>
    <hyperlink ref="R13" r:id="rId6" display="edaertlova@gmail.com"/>
    <hyperlink ref="R24" r:id="rId7" display="adazidekova@gmail.com"/>
    <hyperlink ref="R20" r:id="rId8" display="lubod@seznam.cz"/>
    <hyperlink ref="R22" r:id="rId9" display="info@gymnastikazlin.cz"/>
    <hyperlink ref="R16" r:id="rId10" display="mirka.vyvleckova@seznam.cz"/>
    <hyperlink ref="R25" r:id="rId11" display="petra.oleary@iol.cz"/>
    <hyperlink ref="R18" r:id="rId12" display="gym@gymdobrichovice.cz"/>
    <hyperlink ref="R31" r:id="rId13" display="ada.behunova@gmail.com"/>
    <hyperlink ref="R27" r:id="rId14" display="edaertlova@gmail.com"/>
    <hyperlink ref="R33" r:id="rId15" display="mirka.vyvleckova@seznam.cz"/>
    <hyperlink ref="R35" r:id="rId16" display="gkvitkovice@seznam.cz"/>
  </hyperlinks>
  <printOptions/>
  <pageMargins left="0.26" right="0.14" top="0.18" bottom="0.24" header="0.14" footer="0.19"/>
  <pageSetup horizontalDpi="300" verticalDpi="300" orientation="portrait" paperSize="9" r:id="rId20"/>
  <drawing r:id="rId19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S146"/>
  <sheetViews>
    <sheetView zoomScale="85" zoomScaleNormal="85" zoomScalePageLayoutView="0" workbookViewId="0" topLeftCell="B2">
      <selection activeCell="B2" sqref="B2:K2"/>
    </sheetView>
  </sheetViews>
  <sheetFormatPr defaultColWidth="9.140625" defaultRowHeight="12.75"/>
  <cols>
    <col min="1" max="1" width="0.85546875" style="2" customWidth="1"/>
    <col min="2" max="2" width="3.00390625" style="1" customWidth="1"/>
    <col min="3" max="3" width="4.140625" style="1" customWidth="1"/>
    <col min="4" max="4" width="4.57421875" style="1" customWidth="1"/>
    <col min="5" max="5" width="23.28125" style="1" customWidth="1"/>
    <col min="6" max="6" width="19.28125" style="2" customWidth="1"/>
    <col min="7" max="8" width="8.140625" style="2" customWidth="1"/>
    <col min="9" max="9" width="17.28125" style="2" customWidth="1"/>
    <col min="10" max="10" width="8.140625" style="2" bestFit="1" customWidth="1"/>
    <col min="11" max="11" width="10.00390625" style="2" customWidth="1"/>
    <col min="12" max="12" width="0.85546875" style="2" customWidth="1"/>
    <col min="13" max="13" width="0.9921875" style="173" customWidth="1"/>
    <col min="14" max="15" width="1.1484375" style="173" customWidth="1"/>
    <col min="16" max="19" width="12.7109375" style="46" customWidth="1"/>
    <col min="20" max="21" width="3.57421875" style="173" customWidth="1"/>
    <col min="22" max="35" width="3.57421875" style="36" customWidth="1"/>
    <col min="36" max="36" width="3.57421875" style="173" customWidth="1"/>
    <col min="37" max="37" width="9.7109375" style="2" bestFit="1" customWidth="1"/>
    <col min="38" max="73" width="3.57421875" style="173" customWidth="1"/>
    <col min="74" max="90" width="2.7109375" style="173" customWidth="1"/>
    <col min="91" max="97" width="9.140625" style="173" customWidth="1"/>
    <col min="98" max="16384" width="9.140625" style="2" customWidth="1"/>
  </cols>
  <sheetData>
    <row r="1" spans="1:97" s="5" customFormat="1" ht="4.5" customHeight="1" thickBo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6"/>
      <c r="M1" s="172"/>
      <c r="N1" s="172"/>
      <c r="O1" s="172"/>
      <c r="P1" s="179"/>
      <c r="Q1" s="179"/>
      <c r="R1" s="179"/>
      <c r="S1" s="179"/>
      <c r="T1" s="172"/>
      <c r="U1" s="172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</row>
    <row r="2" spans="1:37" ht="36" customHeight="1" thickBot="1">
      <c r="A2" s="108"/>
      <c r="B2" s="347" t="s">
        <v>12</v>
      </c>
      <c r="C2" s="348"/>
      <c r="D2" s="348"/>
      <c r="E2" s="348"/>
      <c r="F2" s="348"/>
      <c r="G2" s="348"/>
      <c r="H2" s="348"/>
      <c r="I2" s="348"/>
      <c r="J2" s="348"/>
      <c r="K2" s="349"/>
      <c r="L2" s="108"/>
      <c r="P2" s="181"/>
      <c r="Q2" s="181"/>
      <c r="R2" s="181"/>
      <c r="S2" s="181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K2" s="173"/>
    </row>
    <row r="3" spans="1:37" ht="4.5" customHeight="1" thickBot="1">
      <c r="A3" s="108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08"/>
      <c r="P3" s="181"/>
      <c r="Q3" s="181"/>
      <c r="R3" s="181"/>
      <c r="S3" s="181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K3" s="173"/>
    </row>
    <row r="4" spans="1:97" s="3" customFormat="1" ht="24" customHeight="1" thickBot="1">
      <c r="A4" s="109"/>
      <c r="B4" s="350" t="s">
        <v>6</v>
      </c>
      <c r="C4" s="351"/>
      <c r="D4" s="351"/>
      <c r="E4" s="352"/>
      <c r="F4" s="350" t="s">
        <v>130</v>
      </c>
      <c r="G4" s="353"/>
      <c r="H4" s="353"/>
      <c r="I4" s="353"/>
      <c r="J4" s="353"/>
      <c r="K4" s="354"/>
      <c r="L4" s="109"/>
      <c r="M4" s="174"/>
      <c r="N4" s="174"/>
      <c r="O4" s="174"/>
      <c r="P4" s="183"/>
      <c r="Q4" s="183"/>
      <c r="R4" s="183"/>
      <c r="S4" s="183"/>
      <c r="T4" s="174"/>
      <c r="U4" s="174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</row>
    <row r="5" spans="1:37" ht="4.5" customHeight="1" thickBot="1">
      <c r="A5" s="108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08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K5" s="173"/>
    </row>
    <row r="6" spans="1:97" s="3" customFormat="1" ht="28.5" customHeight="1" thickTop="1">
      <c r="A6" s="109"/>
      <c r="B6" s="319" t="s">
        <v>51</v>
      </c>
      <c r="C6" s="320"/>
      <c r="D6" s="320"/>
      <c r="E6" s="320"/>
      <c r="F6" s="113" t="str">
        <f>IF('PŘIHLÁŠKA - A - POČTY'!D6="","",'PŘIHLÁŠKA - A - POČTY'!D6)</f>
        <v>KELČOVSKÝ DVOJBOJ</v>
      </c>
      <c r="G6" s="114">
        <f>IF('PŘIHLÁŠKA - A - POČTY'!D6="","",'PŘIHLÁŠKA - A - POČTY'!E6)</f>
        <v>45039</v>
      </c>
      <c r="H6" s="343" t="str">
        <f>IF('PŘIHLÁŠKA - A - POČTY'!D6="","",'PŘIHLÁŠKA - A - POČTY'!F6)</f>
        <v>VYŠNÝ KELČOV - SVK</v>
      </c>
      <c r="I6" s="344"/>
      <c r="J6" s="324" t="str">
        <f>IF(F6="","",VLOOKUP(F6,'ZÁVODY-KATEGORIE'!A3:G30,5,))</f>
        <v>Vysoká nad Kysucou, Vyšný Kelčov 658</v>
      </c>
      <c r="K6" s="325"/>
      <c r="L6" s="109"/>
      <c r="M6" s="174"/>
      <c r="N6" s="174"/>
      <c r="O6" s="174"/>
      <c r="P6" s="355" t="str">
        <f>IF(F6="ROŽNOVSKÁ PROSTNÁ","KONTROLA ROKU NAROZENÍ PODLE KETEGORIE BEZ HUDBY        1-10","KONTROLA ROKU NAROZENÍ PODLE KATEGORIE")</f>
        <v>KONTROLA ROKU NAROZENÍ PODLE KATEGORIE</v>
      </c>
      <c r="Q6" s="356"/>
      <c r="R6" s="357"/>
      <c r="S6" s="364">
        <f>IF(F6="ROŽNOVSKÁ PROSTNÁ","KONTROLA ROKU NAROZENÍ PODLE KETEGORIE S HUDBOU 11-14","")</f>
      </c>
      <c r="T6" s="174"/>
      <c r="U6" s="174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</row>
    <row r="7" spans="1:97" s="3" customFormat="1" ht="26.25" customHeight="1" thickBot="1">
      <c r="A7" s="109"/>
      <c r="B7" s="367" t="str">
        <f>IF(F6="","",VLOOKUP(F6,'ZÁVODY-KATEGORIE'!A3:G30,2,))</f>
        <v>ČESKO SLOVENSKÉ GYMNASTICKÉ HRY</v>
      </c>
      <c r="C7" s="368"/>
      <c r="D7" s="368"/>
      <c r="E7" s="368"/>
      <c r="F7" s="336" t="str">
        <f>IF(F6="","",VLOOKUP(F6,'ZÁVODY-KATEGORIE'!A3:G30,6,))</f>
        <v>KLADINA (LAVIČKA) - PROSTNÁ</v>
      </c>
      <c r="G7" s="337"/>
      <c r="H7" s="345" t="str">
        <f>'PŘIHLÁŠKA - A - POČTY'!F7</f>
        <v>OBTÍŽNOST ZÁVODU:</v>
      </c>
      <c r="I7" s="346"/>
      <c r="J7" s="338" t="str">
        <f>IF(F6="","",VLOOKUP(F6,'ZÁVODY-KATEGORIE'!A3:G30,7,))</f>
        <v>C-, D+</v>
      </c>
      <c r="K7" s="339"/>
      <c r="L7" s="109"/>
      <c r="M7" s="174"/>
      <c r="N7" s="174"/>
      <c r="O7" s="174"/>
      <c r="P7" s="358"/>
      <c r="Q7" s="359"/>
      <c r="R7" s="360"/>
      <c r="S7" s="365"/>
      <c r="T7" s="174"/>
      <c r="U7" s="174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</row>
    <row r="8" spans="1:97" s="4" customFormat="1" ht="27" customHeight="1" thickBot="1" thickTop="1">
      <c r="A8" s="110"/>
      <c r="B8" s="341" t="s">
        <v>131</v>
      </c>
      <c r="C8" s="342"/>
      <c r="D8" s="342"/>
      <c r="E8" s="342"/>
      <c r="F8" s="340">
        <f>IF('PŘIHLÁŠKA - A - POČTY'!D6="","",'PŘIHLÁŠKA - A - POČTY'!D8)</f>
        <v>0</v>
      </c>
      <c r="G8" s="340"/>
      <c r="H8" s="371" t="e">
        <f>IF(F8="","",VLOOKUP(F8,'PŘIHLÁŠKA - A - POČTY'!M11:T501,3,))</f>
        <v>#N/A</v>
      </c>
      <c r="I8" s="372"/>
      <c r="J8" s="115" t="e">
        <f>IF(F8="","",VLOOKUP(F8,'PŘIHLÁŠKA - A - POČTY'!M11:T501,2,))</f>
        <v>#N/A</v>
      </c>
      <c r="K8" s="116" t="e">
        <f>IF(F8="","",VLOOKUP(F8,'PŘIHLÁŠKA - A - POČTY'!M11:T501,8,))</f>
        <v>#N/A</v>
      </c>
      <c r="L8" s="110"/>
      <c r="M8" s="175"/>
      <c r="N8" s="175"/>
      <c r="O8" s="175"/>
      <c r="P8" s="358"/>
      <c r="Q8" s="359"/>
      <c r="R8" s="360"/>
      <c r="S8" s="365"/>
      <c r="T8" s="175"/>
      <c r="U8" s="175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75"/>
      <c r="AK8" s="230" t="s">
        <v>19</v>
      </c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</row>
    <row r="9" spans="1:97" s="4" customFormat="1" ht="24" customHeight="1" thickBot="1" thickTop="1">
      <c r="A9" s="110"/>
      <c r="B9" s="369" t="s">
        <v>103</v>
      </c>
      <c r="C9" s="370"/>
      <c r="D9" s="370"/>
      <c r="E9" s="193" t="e">
        <f>IF(F8="","",VLOOKUP(F8,'PŘIHLÁŠKA - A - POČTY'!M11:T501,6,))</f>
        <v>#N/A</v>
      </c>
      <c r="F9" s="117" t="e">
        <f>IF(F8="","",VLOOKUP(F8,'PŘIHLÁŠKA - A - POČTY'!M11:T501,7,))</f>
        <v>#N/A</v>
      </c>
      <c r="G9" s="119" t="s">
        <v>67</v>
      </c>
      <c r="H9" s="373" t="e">
        <f>IF(F8="","",VLOOKUP(F8,'PŘIHLÁŠKA - A - POČTY'!M11:T501,5,))</f>
        <v>#N/A</v>
      </c>
      <c r="I9" s="374"/>
      <c r="J9" s="119" t="s">
        <v>66</v>
      </c>
      <c r="K9" s="118" t="e">
        <f>IF(F8="","",VLOOKUP(F8,'PŘIHLÁŠKA - A - POČTY'!M11:T501,4,))</f>
        <v>#N/A</v>
      </c>
      <c r="L9" s="110"/>
      <c r="M9" s="175"/>
      <c r="N9" s="175"/>
      <c r="O9" s="175"/>
      <c r="P9" s="358"/>
      <c r="Q9" s="359"/>
      <c r="R9" s="360"/>
      <c r="S9" s="365"/>
      <c r="T9" s="175"/>
      <c r="U9" s="175"/>
      <c r="V9" s="330" t="s">
        <v>100</v>
      </c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2"/>
      <c r="AJ9" s="184"/>
      <c r="AK9" s="231" t="s">
        <v>4</v>
      </c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</row>
    <row r="10" spans="1:54" ht="4.5" customHeight="1" thickBot="1">
      <c r="A10" s="108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8"/>
      <c r="P10" s="358"/>
      <c r="Q10" s="359"/>
      <c r="R10" s="360"/>
      <c r="S10" s="365"/>
      <c r="V10" s="333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5"/>
      <c r="AJ10" s="185"/>
      <c r="AK10" s="3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</row>
    <row r="11" spans="1:97" s="4" customFormat="1" ht="24" customHeight="1" thickBot="1" thickTop="1">
      <c r="A11" s="110"/>
      <c r="B11" s="120" t="s">
        <v>20</v>
      </c>
      <c r="C11" s="159" t="s">
        <v>18</v>
      </c>
      <c r="D11" s="121" t="s">
        <v>22</v>
      </c>
      <c r="E11" s="122" t="s">
        <v>0</v>
      </c>
      <c r="F11" s="122" t="s">
        <v>1</v>
      </c>
      <c r="G11" s="123" t="str">
        <f>IF(F6="ROŽNOVSKÁ PROSTNÁ","KAT. BEZ HUDBY","KATEG.")</f>
        <v>KATEG.</v>
      </c>
      <c r="H11" s="123">
        <f>IF(F6="ROŽNOVSKÁ PROSTNÁ","KAT. S HUDBOU","")</f>
      </c>
      <c r="I11" s="124" t="s">
        <v>3</v>
      </c>
      <c r="J11" s="125" t="s">
        <v>17</v>
      </c>
      <c r="K11" s="126" t="s">
        <v>2</v>
      </c>
      <c r="L11" s="110"/>
      <c r="M11" s="175"/>
      <c r="N11" s="175"/>
      <c r="O11" s="175"/>
      <c r="P11" s="361"/>
      <c r="Q11" s="362"/>
      <c r="R11" s="363"/>
      <c r="S11" s="366"/>
      <c r="T11" s="175"/>
      <c r="U11" s="175"/>
      <c r="V11" s="220">
        <f>'ZÁVODY-KATEGORIE'!I3</f>
        <v>1</v>
      </c>
      <c r="W11" s="221">
        <f>'ZÁVODY-KATEGORIE'!I4</f>
        <v>2</v>
      </c>
      <c r="X11" s="221">
        <f>'ZÁVODY-KATEGORIE'!I5</f>
        <v>3</v>
      </c>
      <c r="Y11" s="221">
        <f>'ZÁVODY-KATEGORIE'!I6</f>
        <v>4</v>
      </c>
      <c r="Z11" s="221">
        <f>'ZÁVODY-KATEGORIE'!I7</f>
        <v>5</v>
      </c>
      <c r="AA11" s="221">
        <f>'ZÁVODY-KATEGORIE'!I8</f>
        <v>6</v>
      </c>
      <c r="AB11" s="221">
        <f>'ZÁVODY-KATEGORIE'!I9</f>
        <v>7</v>
      </c>
      <c r="AC11" s="221">
        <f>'ZÁVODY-KATEGORIE'!I10</f>
        <v>8</v>
      </c>
      <c r="AD11" s="221">
        <f>'ZÁVODY-KATEGORIE'!I11</f>
        <v>9</v>
      </c>
      <c r="AE11" s="221">
        <f>'ZÁVODY-KATEGORIE'!I12</f>
        <v>10</v>
      </c>
      <c r="AF11" s="221">
        <f>'ZÁVODY-KATEGORIE'!I13</f>
        <v>11</v>
      </c>
      <c r="AG11" s="221">
        <f>'ZÁVODY-KATEGORIE'!I14</f>
        <v>12</v>
      </c>
      <c r="AH11" s="221">
        <f>'ZÁVODY-KATEGORIE'!I15</f>
        <v>13</v>
      </c>
      <c r="AI11" s="222">
        <f>'ZÁVODY-KATEGORIE'!I16</f>
        <v>14</v>
      </c>
      <c r="AJ11" s="184"/>
      <c r="AK11" s="223" t="s">
        <v>110</v>
      </c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</row>
    <row r="12" spans="1:97" s="4" customFormat="1" ht="18" customHeight="1">
      <c r="A12" s="110"/>
      <c r="B12" s="127">
        <v>1</v>
      </c>
      <c r="C12" s="44"/>
      <c r="D12" s="37"/>
      <c r="E12" s="21"/>
      <c r="F12" s="21"/>
      <c r="G12" s="38"/>
      <c r="H12" s="129"/>
      <c r="I12" s="39"/>
      <c r="J12" s="38"/>
      <c r="K12" s="45"/>
      <c r="L12" s="110"/>
      <c r="M12" s="176">
        <f>IF(K12="","",IF(K12="ANO",1,""))</f>
      </c>
      <c r="N12" s="177">
        <f>IF(C12="","",IF(C12="ANO",1,""))</f>
      </c>
      <c r="O12" s="177">
        <f>IF(E12="","",1)</f>
      </c>
      <c r="P12" s="213">
        <f>IF(G12="","",VLOOKUP(G12,'ZÁVODY-KATEGORIE'!$I$3:$L$16,2))</f>
      </c>
      <c r="Q12" s="214">
        <f>IF(G12="","",VLOOKUP(G12,'ZÁVODY-KATEGORIE'!$I$3:$L$16,3))</f>
      </c>
      <c r="R12" s="215">
        <f>IF(G12="","",VLOOKUP(G12,'ZÁVODY-KATEGORIE'!$I$3:$L$16,4))</f>
      </c>
      <c r="S12" s="216">
        <f>IF(H12="","",VLOOKUP(H12,'ZÁVODY-KATEGORIE'!$I$3:$L$16,3))</f>
      </c>
      <c r="T12" s="175"/>
      <c r="U12" s="175"/>
      <c r="V12" s="217">
        <f aca="true" t="shared" si="0" ref="V12:V46">IF($G12="","",IF($G12=V$11,1,""))</f>
      </c>
      <c r="W12" s="218">
        <f aca="true" t="shared" si="1" ref="W12:AE27">IF($G12="","",IF($G12=W$11,1,""))</f>
      </c>
      <c r="X12" s="218">
        <f t="shared" si="1"/>
      </c>
      <c r="Y12" s="218">
        <f t="shared" si="1"/>
      </c>
      <c r="Z12" s="218">
        <f t="shared" si="1"/>
      </c>
      <c r="AA12" s="218">
        <f t="shared" si="1"/>
      </c>
      <c r="AB12" s="218">
        <f t="shared" si="1"/>
      </c>
      <c r="AC12" s="218">
        <f t="shared" si="1"/>
      </c>
      <c r="AD12" s="218">
        <f t="shared" si="1"/>
      </c>
      <c r="AE12" s="218">
        <f t="shared" si="1"/>
      </c>
      <c r="AF12" s="218">
        <f>IF($H12="","",IF($H12=AF$11,1,""))</f>
      </c>
      <c r="AG12" s="218">
        <f>IF($H12="","",IF($H12=AG$11,1,""))</f>
      </c>
      <c r="AH12" s="218">
        <f>IF($H12="","",IF($H12=AH$11,1,""))</f>
      </c>
      <c r="AI12" s="219">
        <f>IF($H12="","",IF($H12=AI$11,1,""))</f>
      </c>
      <c r="AJ12" s="184"/>
      <c r="AK12" s="229">
        <v>2030</v>
      </c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</row>
    <row r="13" spans="1:97" s="4" customFormat="1" ht="18" customHeight="1">
      <c r="A13" s="110"/>
      <c r="B13" s="128">
        <v>2</v>
      </c>
      <c r="C13" s="44"/>
      <c r="D13" s="37"/>
      <c r="E13" s="21"/>
      <c r="F13" s="21"/>
      <c r="G13" s="38"/>
      <c r="H13" s="129"/>
      <c r="I13" s="39"/>
      <c r="J13" s="38"/>
      <c r="K13" s="45"/>
      <c r="L13" s="110"/>
      <c r="M13" s="176">
        <f aca="true" t="shared" si="2" ref="M13:M34">IF(K13="","",IF(K13="ANO",1,""))</f>
      </c>
      <c r="N13" s="177">
        <f aca="true" t="shared" si="3" ref="N13:N34">IF(C13="","",IF(C13="ANO",1,""))</f>
      </c>
      <c r="O13" s="177">
        <f aca="true" t="shared" si="4" ref="O13:O34">IF(E13="","",1)</f>
      </c>
      <c r="P13" s="213">
        <f>IF(G13="","",VLOOKUP(G13,'ZÁVODY-KATEGORIE'!$I$3:$L$16,2))</f>
      </c>
      <c r="Q13" s="214">
        <f>IF(G13="","",VLOOKUP(G13,'ZÁVODY-KATEGORIE'!$I$3:$L$16,3))</f>
      </c>
      <c r="R13" s="215">
        <f>IF(G13="","",VLOOKUP(G13,'ZÁVODY-KATEGORIE'!$I$3:$L$16,4))</f>
      </c>
      <c r="S13" s="216">
        <f>IF(H13="","",VLOOKUP(H13,'ZÁVODY-KATEGORIE'!$I$3:$L$16,3))</f>
      </c>
      <c r="T13" s="175"/>
      <c r="U13" s="175"/>
      <c r="V13" s="217">
        <f t="shared" si="0"/>
      </c>
      <c r="W13" s="218">
        <f t="shared" si="1"/>
      </c>
      <c r="X13" s="218">
        <f t="shared" si="1"/>
      </c>
      <c r="Y13" s="218">
        <f t="shared" si="1"/>
      </c>
      <c r="Z13" s="218">
        <f t="shared" si="1"/>
      </c>
      <c r="AA13" s="218">
        <f t="shared" si="1"/>
      </c>
      <c r="AB13" s="218">
        <f t="shared" si="1"/>
      </c>
      <c r="AC13" s="218">
        <f t="shared" si="1"/>
      </c>
      <c r="AD13" s="218">
        <f t="shared" si="1"/>
      </c>
      <c r="AE13" s="218">
        <f t="shared" si="1"/>
      </c>
      <c r="AF13" s="218">
        <f aca="true" t="shared" si="5" ref="AF13:AI46">IF($H13="","",IF($H13=AF$11,1,""))</f>
      </c>
      <c r="AG13" s="218">
        <f t="shared" si="5"/>
      </c>
      <c r="AH13" s="218">
        <f t="shared" si="5"/>
      </c>
      <c r="AI13" s="219">
        <f t="shared" si="5"/>
      </c>
      <c r="AJ13" s="184"/>
      <c r="AK13" s="229">
        <v>2029</v>
      </c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</row>
    <row r="14" spans="1:97" s="4" customFormat="1" ht="18" customHeight="1">
      <c r="A14" s="110"/>
      <c r="B14" s="128">
        <v>3</v>
      </c>
      <c r="C14" s="44"/>
      <c r="D14" s="37"/>
      <c r="E14" s="21"/>
      <c r="F14" s="21"/>
      <c r="G14" s="38"/>
      <c r="H14" s="129"/>
      <c r="I14" s="39"/>
      <c r="J14" s="38"/>
      <c r="K14" s="45"/>
      <c r="L14" s="110"/>
      <c r="M14" s="176">
        <f t="shared" si="2"/>
      </c>
      <c r="N14" s="177">
        <f t="shared" si="3"/>
      </c>
      <c r="O14" s="177">
        <f t="shared" si="4"/>
      </c>
      <c r="P14" s="213">
        <f>IF(G14="","",VLOOKUP(G14,'ZÁVODY-KATEGORIE'!$I$3:$L$16,2))</f>
      </c>
      <c r="Q14" s="214">
        <f>IF(G14="","",VLOOKUP(G14,'ZÁVODY-KATEGORIE'!$I$3:$L$16,3))</f>
      </c>
      <c r="R14" s="215">
        <f>IF(G14="","",VLOOKUP(G14,'ZÁVODY-KATEGORIE'!$I$3:$L$16,4))</f>
      </c>
      <c r="S14" s="216">
        <f>IF(H14="","",VLOOKUP(H14,'ZÁVODY-KATEGORIE'!$I$3:$L$16,3))</f>
      </c>
      <c r="T14" s="175"/>
      <c r="U14" s="175"/>
      <c r="V14" s="217">
        <f t="shared" si="0"/>
      </c>
      <c r="W14" s="218">
        <f t="shared" si="1"/>
      </c>
      <c r="X14" s="218">
        <f t="shared" si="1"/>
      </c>
      <c r="Y14" s="218">
        <f t="shared" si="1"/>
      </c>
      <c r="Z14" s="218">
        <f t="shared" si="1"/>
      </c>
      <c r="AA14" s="218">
        <f t="shared" si="1"/>
      </c>
      <c r="AB14" s="218">
        <f t="shared" si="1"/>
      </c>
      <c r="AC14" s="218">
        <f>IF($G14="","",IF($G14=AC$11,1,""))</f>
      </c>
      <c r="AD14" s="218">
        <f t="shared" si="1"/>
      </c>
      <c r="AE14" s="218">
        <f t="shared" si="1"/>
      </c>
      <c r="AF14" s="218">
        <f t="shared" si="5"/>
      </c>
      <c r="AG14" s="218">
        <f t="shared" si="5"/>
      </c>
      <c r="AH14" s="218">
        <f t="shared" si="5"/>
      </c>
      <c r="AI14" s="219">
        <f t="shared" si="5"/>
      </c>
      <c r="AJ14" s="184"/>
      <c r="AK14" s="229">
        <v>2028</v>
      </c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</row>
    <row r="15" spans="1:97" s="4" customFormat="1" ht="18" customHeight="1">
      <c r="A15" s="110"/>
      <c r="B15" s="128">
        <v>4</v>
      </c>
      <c r="C15" s="44"/>
      <c r="D15" s="37"/>
      <c r="E15" s="21"/>
      <c r="F15" s="21"/>
      <c r="G15" s="38"/>
      <c r="H15" s="129"/>
      <c r="I15" s="39"/>
      <c r="J15" s="38"/>
      <c r="K15" s="45"/>
      <c r="L15" s="110"/>
      <c r="M15" s="176">
        <f t="shared" si="2"/>
      </c>
      <c r="N15" s="177">
        <f t="shared" si="3"/>
      </c>
      <c r="O15" s="177">
        <f t="shared" si="4"/>
      </c>
      <c r="P15" s="213">
        <f>IF(G15="","",VLOOKUP(G15,'ZÁVODY-KATEGORIE'!$I$3:$L$16,2))</f>
      </c>
      <c r="Q15" s="214">
        <f>IF(G15="","",VLOOKUP(G15,'ZÁVODY-KATEGORIE'!$I$3:$L$16,3))</f>
      </c>
      <c r="R15" s="215">
        <f>IF(G15="","",VLOOKUP(G15,'ZÁVODY-KATEGORIE'!$I$3:$L$16,4))</f>
      </c>
      <c r="S15" s="216">
        <f>IF(H15="","",VLOOKUP(H15,'ZÁVODY-KATEGORIE'!$I$3:$L$16,3))</f>
      </c>
      <c r="T15" s="175"/>
      <c r="U15" s="175"/>
      <c r="V15" s="217">
        <f t="shared" si="0"/>
      </c>
      <c r="W15" s="218">
        <f t="shared" si="1"/>
      </c>
      <c r="X15" s="218">
        <f t="shared" si="1"/>
      </c>
      <c r="Y15" s="218">
        <f t="shared" si="1"/>
      </c>
      <c r="Z15" s="218">
        <f t="shared" si="1"/>
      </c>
      <c r="AA15" s="218">
        <f t="shared" si="1"/>
      </c>
      <c r="AB15" s="218">
        <f t="shared" si="1"/>
      </c>
      <c r="AC15" s="218">
        <f t="shared" si="1"/>
      </c>
      <c r="AD15" s="218">
        <f t="shared" si="1"/>
      </c>
      <c r="AE15" s="218">
        <f t="shared" si="1"/>
      </c>
      <c r="AF15" s="218">
        <f t="shared" si="5"/>
      </c>
      <c r="AG15" s="218">
        <f t="shared" si="5"/>
      </c>
      <c r="AH15" s="218">
        <f t="shared" si="5"/>
      </c>
      <c r="AI15" s="219">
        <f t="shared" si="5"/>
      </c>
      <c r="AJ15" s="184"/>
      <c r="AK15" s="229">
        <v>2027</v>
      </c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</row>
    <row r="16" spans="1:97" s="4" customFormat="1" ht="18" customHeight="1">
      <c r="A16" s="110"/>
      <c r="B16" s="128">
        <v>5</v>
      </c>
      <c r="C16" s="44"/>
      <c r="D16" s="37"/>
      <c r="E16" s="21"/>
      <c r="F16" s="21"/>
      <c r="G16" s="38"/>
      <c r="H16" s="129"/>
      <c r="I16" s="39"/>
      <c r="J16" s="38"/>
      <c r="K16" s="45"/>
      <c r="L16" s="110"/>
      <c r="M16" s="176">
        <f t="shared" si="2"/>
      </c>
      <c r="N16" s="177">
        <f t="shared" si="3"/>
      </c>
      <c r="O16" s="177">
        <f t="shared" si="4"/>
      </c>
      <c r="P16" s="213">
        <f>IF(G16="","",VLOOKUP(G16,'ZÁVODY-KATEGORIE'!$I$3:$L$16,2))</f>
      </c>
      <c r="Q16" s="214">
        <f>IF(G16="","",VLOOKUP(G16,'ZÁVODY-KATEGORIE'!$I$3:$L$16,3))</f>
      </c>
      <c r="R16" s="215">
        <f>IF(G16="","",VLOOKUP(G16,'ZÁVODY-KATEGORIE'!$I$3:$L$16,4))</f>
      </c>
      <c r="S16" s="216">
        <f>IF(H16="","",VLOOKUP(H16,'ZÁVODY-KATEGORIE'!$I$3:$L$16,3))</f>
      </c>
      <c r="T16" s="175"/>
      <c r="U16" s="175"/>
      <c r="V16" s="217">
        <f t="shared" si="0"/>
      </c>
      <c r="W16" s="218">
        <f t="shared" si="1"/>
      </c>
      <c r="X16" s="218">
        <f t="shared" si="1"/>
      </c>
      <c r="Y16" s="218">
        <f t="shared" si="1"/>
      </c>
      <c r="Z16" s="218">
        <f t="shared" si="1"/>
      </c>
      <c r="AA16" s="218">
        <f t="shared" si="1"/>
      </c>
      <c r="AB16" s="218">
        <f t="shared" si="1"/>
      </c>
      <c r="AC16" s="218">
        <f t="shared" si="1"/>
      </c>
      <c r="AD16" s="218">
        <f t="shared" si="1"/>
      </c>
      <c r="AE16" s="218">
        <f t="shared" si="1"/>
      </c>
      <c r="AF16" s="218">
        <f t="shared" si="5"/>
      </c>
      <c r="AG16" s="218">
        <f t="shared" si="5"/>
      </c>
      <c r="AH16" s="218">
        <f t="shared" si="5"/>
      </c>
      <c r="AI16" s="219">
        <f t="shared" si="5"/>
      </c>
      <c r="AJ16" s="184"/>
      <c r="AK16" s="229">
        <v>2026</v>
      </c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</row>
    <row r="17" spans="1:97" s="4" customFormat="1" ht="18" customHeight="1">
      <c r="A17" s="110"/>
      <c r="B17" s="128">
        <v>6</v>
      </c>
      <c r="C17" s="44"/>
      <c r="D17" s="37"/>
      <c r="E17" s="21"/>
      <c r="F17" s="21"/>
      <c r="G17" s="38"/>
      <c r="H17" s="129"/>
      <c r="I17" s="39"/>
      <c r="J17" s="38"/>
      <c r="K17" s="45"/>
      <c r="L17" s="110"/>
      <c r="M17" s="176">
        <f t="shared" si="2"/>
      </c>
      <c r="N17" s="177">
        <f t="shared" si="3"/>
      </c>
      <c r="O17" s="177">
        <f t="shared" si="4"/>
      </c>
      <c r="P17" s="213">
        <f>IF(G17="","",VLOOKUP(G17,'ZÁVODY-KATEGORIE'!$I$3:$L$16,2))</f>
      </c>
      <c r="Q17" s="214">
        <f>IF(G17="","",VLOOKUP(G17,'ZÁVODY-KATEGORIE'!$I$3:$L$16,3))</f>
      </c>
      <c r="R17" s="215">
        <f>IF(G17="","",VLOOKUP(G17,'ZÁVODY-KATEGORIE'!$I$3:$L$16,4))</f>
      </c>
      <c r="S17" s="216">
        <f>IF(H17="","",VLOOKUP(H17,'ZÁVODY-KATEGORIE'!$I$3:$L$16,3))</f>
      </c>
      <c r="T17" s="175"/>
      <c r="U17" s="175"/>
      <c r="V17" s="217">
        <f t="shared" si="0"/>
      </c>
      <c r="W17" s="218">
        <f t="shared" si="1"/>
      </c>
      <c r="X17" s="218">
        <f t="shared" si="1"/>
      </c>
      <c r="Y17" s="218">
        <f t="shared" si="1"/>
      </c>
      <c r="Z17" s="218">
        <f t="shared" si="1"/>
      </c>
      <c r="AA17" s="218">
        <f t="shared" si="1"/>
      </c>
      <c r="AB17" s="218">
        <f t="shared" si="1"/>
      </c>
      <c r="AC17" s="218">
        <f t="shared" si="1"/>
      </c>
      <c r="AD17" s="218">
        <f t="shared" si="1"/>
      </c>
      <c r="AE17" s="218">
        <f t="shared" si="1"/>
      </c>
      <c r="AF17" s="218">
        <f t="shared" si="5"/>
      </c>
      <c r="AG17" s="218">
        <f t="shared" si="5"/>
      </c>
      <c r="AH17" s="218">
        <f t="shared" si="5"/>
      </c>
      <c r="AI17" s="219">
        <f t="shared" si="5"/>
      </c>
      <c r="AJ17" s="184"/>
      <c r="AK17" s="229">
        <v>2025</v>
      </c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</row>
    <row r="18" spans="1:97" s="4" customFormat="1" ht="18" customHeight="1">
      <c r="A18" s="110"/>
      <c r="B18" s="128">
        <v>7</v>
      </c>
      <c r="C18" s="44"/>
      <c r="D18" s="37"/>
      <c r="E18" s="21"/>
      <c r="F18" s="21"/>
      <c r="G18" s="38"/>
      <c r="H18" s="129"/>
      <c r="I18" s="39"/>
      <c r="J18" s="38"/>
      <c r="K18" s="45"/>
      <c r="L18" s="110"/>
      <c r="M18" s="176">
        <f t="shared" si="2"/>
      </c>
      <c r="N18" s="177">
        <f t="shared" si="3"/>
      </c>
      <c r="O18" s="177">
        <f t="shared" si="4"/>
      </c>
      <c r="P18" s="213">
        <f>IF(G18="","",VLOOKUP(G18,'ZÁVODY-KATEGORIE'!$I$3:$L$16,2))</f>
      </c>
      <c r="Q18" s="214">
        <f>IF(G18="","",VLOOKUP(G18,'ZÁVODY-KATEGORIE'!$I$3:$L$16,3))</f>
      </c>
      <c r="R18" s="215">
        <f>IF(G18="","",VLOOKUP(G18,'ZÁVODY-KATEGORIE'!$I$3:$L$16,4))</f>
      </c>
      <c r="S18" s="216">
        <f>IF(H18="","",VLOOKUP(H18,'ZÁVODY-KATEGORIE'!$I$3:$L$16,3))</f>
      </c>
      <c r="T18" s="175"/>
      <c r="U18" s="175"/>
      <c r="V18" s="217">
        <f t="shared" si="0"/>
      </c>
      <c r="W18" s="218">
        <f t="shared" si="1"/>
      </c>
      <c r="X18" s="218">
        <f t="shared" si="1"/>
      </c>
      <c r="Y18" s="218">
        <f t="shared" si="1"/>
      </c>
      <c r="Z18" s="218">
        <f t="shared" si="1"/>
      </c>
      <c r="AA18" s="218">
        <f t="shared" si="1"/>
      </c>
      <c r="AB18" s="218">
        <f t="shared" si="1"/>
      </c>
      <c r="AC18" s="218">
        <f t="shared" si="1"/>
      </c>
      <c r="AD18" s="218">
        <f t="shared" si="1"/>
      </c>
      <c r="AE18" s="218">
        <f t="shared" si="1"/>
      </c>
      <c r="AF18" s="218">
        <f t="shared" si="5"/>
      </c>
      <c r="AG18" s="218">
        <f t="shared" si="5"/>
      </c>
      <c r="AH18" s="218">
        <f t="shared" si="5"/>
      </c>
      <c r="AI18" s="219">
        <f t="shared" si="5"/>
      </c>
      <c r="AJ18" s="184"/>
      <c r="AK18" s="229">
        <v>2024</v>
      </c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</row>
    <row r="19" spans="1:97" s="4" customFormat="1" ht="18" customHeight="1">
      <c r="A19" s="110"/>
      <c r="B19" s="128">
        <v>8</v>
      </c>
      <c r="C19" s="44"/>
      <c r="D19" s="37"/>
      <c r="E19" s="21"/>
      <c r="F19" s="21"/>
      <c r="G19" s="38"/>
      <c r="H19" s="129"/>
      <c r="I19" s="39"/>
      <c r="J19" s="38"/>
      <c r="K19" s="45"/>
      <c r="L19" s="110"/>
      <c r="M19" s="176">
        <f t="shared" si="2"/>
      </c>
      <c r="N19" s="177">
        <f t="shared" si="3"/>
      </c>
      <c r="O19" s="177">
        <f t="shared" si="4"/>
      </c>
      <c r="P19" s="213">
        <f>IF(G19="","",VLOOKUP(G19,'ZÁVODY-KATEGORIE'!$I$3:$L$16,2))</f>
      </c>
      <c r="Q19" s="214">
        <f>IF(G19="","",VLOOKUP(G19,'ZÁVODY-KATEGORIE'!$I$3:$L$16,3))</f>
      </c>
      <c r="R19" s="215">
        <f>IF(G19="","",VLOOKUP(G19,'ZÁVODY-KATEGORIE'!$I$3:$L$16,4))</f>
      </c>
      <c r="S19" s="216">
        <f>IF(H19="","",VLOOKUP(H19,'ZÁVODY-KATEGORIE'!$I$3:$L$16,3))</f>
      </c>
      <c r="T19" s="175"/>
      <c r="U19" s="175"/>
      <c r="V19" s="217">
        <f t="shared" si="0"/>
      </c>
      <c r="W19" s="218">
        <f t="shared" si="1"/>
      </c>
      <c r="X19" s="218">
        <f t="shared" si="1"/>
      </c>
      <c r="Y19" s="218">
        <f t="shared" si="1"/>
      </c>
      <c r="Z19" s="218">
        <f t="shared" si="1"/>
      </c>
      <c r="AA19" s="218">
        <f t="shared" si="1"/>
      </c>
      <c r="AB19" s="218">
        <f t="shared" si="1"/>
      </c>
      <c r="AC19" s="218">
        <f t="shared" si="1"/>
      </c>
      <c r="AD19" s="218">
        <f t="shared" si="1"/>
      </c>
      <c r="AE19" s="218">
        <f t="shared" si="1"/>
      </c>
      <c r="AF19" s="218">
        <f t="shared" si="5"/>
      </c>
      <c r="AG19" s="218">
        <f t="shared" si="5"/>
      </c>
      <c r="AH19" s="218">
        <f t="shared" si="5"/>
      </c>
      <c r="AI19" s="219">
        <f t="shared" si="5"/>
      </c>
      <c r="AJ19" s="184"/>
      <c r="AK19" s="229">
        <v>2023</v>
      </c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</row>
    <row r="20" spans="1:97" s="4" customFormat="1" ht="18" customHeight="1">
      <c r="A20" s="110"/>
      <c r="B20" s="128">
        <v>9</v>
      </c>
      <c r="C20" s="44"/>
      <c r="D20" s="37"/>
      <c r="E20" s="21"/>
      <c r="F20" s="21"/>
      <c r="G20" s="38"/>
      <c r="H20" s="129"/>
      <c r="I20" s="39"/>
      <c r="J20" s="38"/>
      <c r="K20" s="45"/>
      <c r="L20" s="110"/>
      <c r="M20" s="176">
        <f t="shared" si="2"/>
      </c>
      <c r="N20" s="177">
        <f t="shared" si="3"/>
      </c>
      <c r="O20" s="177">
        <f t="shared" si="4"/>
      </c>
      <c r="P20" s="213">
        <f>IF(G20="","",VLOOKUP(G20,'ZÁVODY-KATEGORIE'!$I$3:$L$16,2))</f>
      </c>
      <c r="Q20" s="214">
        <f>IF(G20="","",VLOOKUP(G20,'ZÁVODY-KATEGORIE'!$I$3:$L$16,3))</f>
      </c>
      <c r="R20" s="215">
        <f>IF(G20="","",VLOOKUP(G20,'ZÁVODY-KATEGORIE'!$I$3:$L$16,4))</f>
      </c>
      <c r="S20" s="216">
        <f>IF(H20="","",VLOOKUP(H20,'ZÁVODY-KATEGORIE'!$I$3:$L$16,3))</f>
      </c>
      <c r="T20" s="175"/>
      <c r="U20" s="175"/>
      <c r="V20" s="217">
        <f t="shared" si="0"/>
      </c>
      <c r="W20" s="218">
        <f t="shared" si="1"/>
      </c>
      <c r="X20" s="218">
        <f t="shared" si="1"/>
      </c>
      <c r="Y20" s="218">
        <f t="shared" si="1"/>
      </c>
      <c r="Z20" s="218">
        <f t="shared" si="1"/>
      </c>
      <c r="AA20" s="218">
        <f t="shared" si="1"/>
      </c>
      <c r="AB20" s="218">
        <f t="shared" si="1"/>
      </c>
      <c r="AC20" s="218">
        <f t="shared" si="1"/>
      </c>
      <c r="AD20" s="218">
        <f t="shared" si="1"/>
      </c>
      <c r="AE20" s="218">
        <f t="shared" si="1"/>
      </c>
      <c r="AF20" s="218">
        <f t="shared" si="5"/>
      </c>
      <c r="AG20" s="218">
        <f t="shared" si="5"/>
      </c>
      <c r="AH20" s="218">
        <f t="shared" si="5"/>
      </c>
      <c r="AI20" s="219">
        <f t="shared" si="5"/>
      </c>
      <c r="AJ20" s="184"/>
      <c r="AK20" s="229">
        <v>2022</v>
      </c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</row>
    <row r="21" spans="1:97" s="4" customFormat="1" ht="18" customHeight="1">
      <c r="A21" s="110"/>
      <c r="B21" s="128">
        <v>10</v>
      </c>
      <c r="C21" s="44"/>
      <c r="D21" s="37"/>
      <c r="E21" s="21"/>
      <c r="F21" s="21"/>
      <c r="G21" s="38"/>
      <c r="H21" s="129"/>
      <c r="I21" s="39"/>
      <c r="J21" s="38"/>
      <c r="K21" s="45"/>
      <c r="L21" s="110"/>
      <c r="M21" s="176">
        <f t="shared" si="2"/>
      </c>
      <c r="N21" s="177">
        <f t="shared" si="3"/>
      </c>
      <c r="O21" s="177">
        <f t="shared" si="4"/>
      </c>
      <c r="P21" s="213">
        <f>IF(G21="","",VLOOKUP(G21,'ZÁVODY-KATEGORIE'!$I$3:$L$16,2))</f>
      </c>
      <c r="Q21" s="214">
        <f>IF(G21="","",VLOOKUP(G21,'ZÁVODY-KATEGORIE'!$I$3:$L$16,3))</f>
      </c>
      <c r="R21" s="215">
        <f>IF(G21="","",VLOOKUP(G21,'ZÁVODY-KATEGORIE'!$I$3:$L$16,4))</f>
      </c>
      <c r="S21" s="216">
        <f>IF(H21="","",VLOOKUP(H21,'ZÁVODY-KATEGORIE'!$I$3:$L$16,3))</f>
      </c>
      <c r="T21" s="175"/>
      <c r="U21" s="175"/>
      <c r="V21" s="217">
        <f t="shared" si="0"/>
      </c>
      <c r="W21" s="218">
        <f t="shared" si="1"/>
      </c>
      <c r="X21" s="218">
        <f t="shared" si="1"/>
      </c>
      <c r="Y21" s="218">
        <f t="shared" si="1"/>
      </c>
      <c r="Z21" s="218">
        <f t="shared" si="1"/>
      </c>
      <c r="AA21" s="218">
        <f t="shared" si="1"/>
      </c>
      <c r="AB21" s="218">
        <f t="shared" si="1"/>
      </c>
      <c r="AC21" s="218">
        <f t="shared" si="1"/>
      </c>
      <c r="AD21" s="218">
        <f t="shared" si="1"/>
      </c>
      <c r="AE21" s="218">
        <f t="shared" si="1"/>
      </c>
      <c r="AF21" s="218">
        <f t="shared" si="5"/>
      </c>
      <c r="AG21" s="218">
        <f t="shared" si="5"/>
      </c>
      <c r="AH21" s="218">
        <f t="shared" si="5"/>
      </c>
      <c r="AI21" s="219">
        <f t="shared" si="5"/>
      </c>
      <c r="AJ21" s="184"/>
      <c r="AK21" s="229">
        <v>2021</v>
      </c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</row>
    <row r="22" spans="1:97" s="4" customFormat="1" ht="18" customHeight="1">
      <c r="A22" s="110"/>
      <c r="B22" s="128">
        <v>11</v>
      </c>
      <c r="C22" s="44"/>
      <c r="D22" s="37"/>
      <c r="E22" s="21"/>
      <c r="F22" s="21"/>
      <c r="G22" s="38"/>
      <c r="H22" s="129"/>
      <c r="I22" s="39"/>
      <c r="J22" s="38"/>
      <c r="K22" s="45"/>
      <c r="L22" s="110"/>
      <c r="M22" s="176">
        <f t="shared" si="2"/>
      </c>
      <c r="N22" s="177">
        <f t="shared" si="3"/>
      </c>
      <c r="O22" s="177">
        <f t="shared" si="4"/>
      </c>
      <c r="P22" s="213">
        <f>IF(G22="","",VLOOKUP(G22,'ZÁVODY-KATEGORIE'!$I$3:$L$16,2))</f>
      </c>
      <c r="Q22" s="214">
        <f>IF(G22="","",VLOOKUP(G22,'ZÁVODY-KATEGORIE'!$I$3:$L$16,3))</f>
      </c>
      <c r="R22" s="215">
        <f>IF(G22="","",VLOOKUP(G22,'ZÁVODY-KATEGORIE'!$I$3:$L$16,4))</f>
      </c>
      <c r="S22" s="216">
        <f>IF(H22="","",VLOOKUP(H22,'ZÁVODY-KATEGORIE'!$I$3:$L$16,3))</f>
      </c>
      <c r="T22" s="175"/>
      <c r="U22" s="175"/>
      <c r="V22" s="217">
        <f t="shared" si="0"/>
      </c>
      <c r="W22" s="218">
        <f t="shared" si="1"/>
      </c>
      <c r="X22" s="218">
        <f t="shared" si="1"/>
      </c>
      <c r="Y22" s="218">
        <f t="shared" si="1"/>
      </c>
      <c r="Z22" s="218">
        <f t="shared" si="1"/>
      </c>
      <c r="AA22" s="218">
        <f t="shared" si="1"/>
      </c>
      <c r="AB22" s="218">
        <f t="shared" si="1"/>
      </c>
      <c r="AC22" s="218">
        <f t="shared" si="1"/>
      </c>
      <c r="AD22" s="218">
        <f t="shared" si="1"/>
      </c>
      <c r="AE22" s="218">
        <f t="shared" si="1"/>
      </c>
      <c r="AF22" s="218">
        <f t="shared" si="5"/>
      </c>
      <c r="AG22" s="218">
        <f t="shared" si="5"/>
      </c>
      <c r="AH22" s="218">
        <f t="shared" si="5"/>
      </c>
      <c r="AI22" s="219">
        <f t="shared" si="5"/>
      </c>
      <c r="AJ22" s="184"/>
      <c r="AK22" s="229">
        <v>2020</v>
      </c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</row>
    <row r="23" spans="1:97" s="4" customFormat="1" ht="18" customHeight="1">
      <c r="A23" s="110"/>
      <c r="B23" s="128">
        <v>12</v>
      </c>
      <c r="C23" s="44"/>
      <c r="D23" s="37"/>
      <c r="E23" s="21"/>
      <c r="F23" s="21"/>
      <c r="G23" s="38"/>
      <c r="H23" s="129"/>
      <c r="I23" s="39"/>
      <c r="J23" s="38"/>
      <c r="K23" s="45"/>
      <c r="L23" s="110"/>
      <c r="M23" s="176">
        <f t="shared" si="2"/>
      </c>
      <c r="N23" s="177">
        <f t="shared" si="3"/>
      </c>
      <c r="O23" s="177">
        <f t="shared" si="4"/>
      </c>
      <c r="P23" s="213">
        <f>IF(G23="","",VLOOKUP(G23,'ZÁVODY-KATEGORIE'!$I$3:$L$16,2))</f>
      </c>
      <c r="Q23" s="214">
        <f>IF(G23="","",VLOOKUP(G23,'ZÁVODY-KATEGORIE'!$I$3:$L$16,3))</f>
      </c>
      <c r="R23" s="215">
        <f>IF(G23="","",VLOOKUP(G23,'ZÁVODY-KATEGORIE'!$I$3:$L$16,4))</f>
      </c>
      <c r="S23" s="216">
        <f>IF(H23="","",VLOOKUP(H23,'ZÁVODY-KATEGORIE'!$I$3:$L$16,3))</f>
      </c>
      <c r="T23" s="175"/>
      <c r="U23" s="175"/>
      <c r="V23" s="217">
        <f t="shared" si="0"/>
      </c>
      <c r="W23" s="218">
        <f t="shared" si="1"/>
      </c>
      <c r="X23" s="218">
        <f t="shared" si="1"/>
      </c>
      <c r="Y23" s="218">
        <f t="shared" si="1"/>
      </c>
      <c r="Z23" s="218">
        <f t="shared" si="1"/>
      </c>
      <c r="AA23" s="218">
        <f t="shared" si="1"/>
      </c>
      <c r="AB23" s="218">
        <f t="shared" si="1"/>
      </c>
      <c r="AC23" s="218">
        <f t="shared" si="1"/>
      </c>
      <c r="AD23" s="218">
        <f t="shared" si="1"/>
      </c>
      <c r="AE23" s="218">
        <f t="shared" si="1"/>
      </c>
      <c r="AF23" s="218">
        <f t="shared" si="5"/>
      </c>
      <c r="AG23" s="218">
        <f t="shared" si="5"/>
      </c>
      <c r="AH23" s="218">
        <f t="shared" si="5"/>
      </c>
      <c r="AI23" s="219">
        <f t="shared" si="5"/>
      </c>
      <c r="AJ23" s="184"/>
      <c r="AK23" s="229">
        <v>2019</v>
      </c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</row>
    <row r="24" spans="1:97" s="4" customFormat="1" ht="18" customHeight="1">
      <c r="A24" s="110"/>
      <c r="B24" s="128">
        <v>13</v>
      </c>
      <c r="C24" s="44"/>
      <c r="D24" s="37"/>
      <c r="E24" s="21"/>
      <c r="F24" s="21"/>
      <c r="G24" s="38"/>
      <c r="H24" s="129"/>
      <c r="I24" s="39"/>
      <c r="J24" s="38"/>
      <c r="K24" s="45"/>
      <c r="L24" s="110"/>
      <c r="M24" s="176">
        <f t="shared" si="2"/>
      </c>
      <c r="N24" s="177">
        <f t="shared" si="3"/>
      </c>
      <c r="O24" s="177">
        <f t="shared" si="4"/>
      </c>
      <c r="P24" s="213">
        <f>IF(G24="","",VLOOKUP(G24,'ZÁVODY-KATEGORIE'!$I$3:$L$16,2))</f>
      </c>
      <c r="Q24" s="214">
        <f>IF(G24="","",VLOOKUP(G24,'ZÁVODY-KATEGORIE'!$I$3:$L$16,3))</f>
      </c>
      <c r="R24" s="215">
        <f>IF(G24="","",VLOOKUP(G24,'ZÁVODY-KATEGORIE'!$I$3:$L$16,4))</f>
      </c>
      <c r="S24" s="216">
        <f>IF(H24="","",VLOOKUP(H24,'ZÁVODY-KATEGORIE'!$I$3:$L$16,3))</f>
      </c>
      <c r="T24" s="175"/>
      <c r="U24" s="175"/>
      <c r="V24" s="217">
        <f t="shared" si="0"/>
      </c>
      <c r="W24" s="218">
        <f t="shared" si="1"/>
      </c>
      <c r="X24" s="218">
        <f t="shared" si="1"/>
      </c>
      <c r="Y24" s="218">
        <f t="shared" si="1"/>
      </c>
      <c r="Z24" s="218">
        <f t="shared" si="1"/>
      </c>
      <c r="AA24" s="218">
        <f t="shared" si="1"/>
      </c>
      <c r="AB24" s="218">
        <f t="shared" si="1"/>
      </c>
      <c r="AC24" s="218">
        <f t="shared" si="1"/>
      </c>
      <c r="AD24" s="218">
        <f t="shared" si="1"/>
      </c>
      <c r="AE24" s="218">
        <f t="shared" si="1"/>
      </c>
      <c r="AF24" s="218">
        <f t="shared" si="5"/>
      </c>
      <c r="AG24" s="218">
        <f t="shared" si="5"/>
      </c>
      <c r="AH24" s="218">
        <f t="shared" si="5"/>
      </c>
      <c r="AI24" s="219">
        <f t="shared" si="5"/>
      </c>
      <c r="AJ24" s="184"/>
      <c r="AK24" s="229">
        <v>2018</v>
      </c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</row>
    <row r="25" spans="1:97" s="4" customFormat="1" ht="18" customHeight="1">
      <c r="A25" s="110"/>
      <c r="B25" s="128">
        <v>14</v>
      </c>
      <c r="C25" s="44"/>
      <c r="D25" s="37"/>
      <c r="E25" s="21"/>
      <c r="F25" s="21"/>
      <c r="G25" s="38"/>
      <c r="H25" s="129"/>
      <c r="I25" s="39"/>
      <c r="J25" s="38"/>
      <c r="K25" s="45"/>
      <c r="L25" s="110"/>
      <c r="M25" s="176">
        <f t="shared" si="2"/>
      </c>
      <c r="N25" s="177">
        <f t="shared" si="3"/>
      </c>
      <c r="O25" s="177">
        <f t="shared" si="4"/>
      </c>
      <c r="P25" s="213">
        <f>IF(G25="","",VLOOKUP(G25,'ZÁVODY-KATEGORIE'!$I$3:$L$16,2))</f>
      </c>
      <c r="Q25" s="214">
        <f>IF(G25="","",VLOOKUP(G25,'ZÁVODY-KATEGORIE'!$I$3:$L$16,3))</f>
      </c>
      <c r="R25" s="215">
        <f>IF(G25="","",VLOOKUP(G25,'ZÁVODY-KATEGORIE'!$I$3:$L$16,4))</f>
      </c>
      <c r="S25" s="216">
        <f>IF(H25="","",VLOOKUP(H25,'ZÁVODY-KATEGORIE'!$I$3:$L$16,3))</f>
      </c>
      <c r="T25" s="175"/>
      <c r="U25" s="175"/>
      <c r="V25" s="217">
        <f t="shared" si="0"/>
      </c>
      <c r="W25" s="218">
        <f t="shared" si="1"/>
      </c>
      <c r="X25" s="218">
        <f t="shared" si="1"/>
      </c>
      <c r="Y25" s="218">
        <f t="shared" si="1"/>
      </c>
      <c r="Z25" s="218">
        <f t="shared" si="1"/>
      </c>
      <c r="AA25" s="218">
        <f t="shared" si="1"/>
      </c>
      <c r="AB25" s="218">
        <f t="shared" si="1"/>
      </c>
      <c r="AC25" s="218">
        <f t="shared" si="1"/>
      </c>
      <c r="AD25" s="218">
        <f t="shared" si="1"/>
      </c>
      <c r="AE25" s="218">
        <f t="shared" si="1"/>
      </c>
      <c r="AF25" s="218">
        <f t="shared" si="5"/>
      </c>
      <c r="AG25" s="218">
        <f t="shared" si="5"/>
      </c>
      <c r="AH25" s="218">
        <f t="shared" si="5"/>
      </c>
      <c r="AI25" s="219">
        <f t="shared" si="5"/>
      </c>
      <c r="AJ25" s="184"/>
      <c r="AK25" s="229">
        <v>2017</v>
      </c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</row>
    <row r="26" spans="1:97" s="4" customFormat="1" ht="18" customHeight="1">
      <c r="A26" s="110"/>
      <c r="B26" s="128">
        <v>15</v>
      </c>
      <c r="C26" s="44"/>
      <c r="D26" s="37"/>
      <c r="E26" s="21"/>
      <c r="F26" s="21"/>
      <c r="G26" s="38"/>
      <c r="H26" s="129"/>
      <c r="I26" s="39"/>
      <c r="J26" s="38"/>
      <c r="K26" s="45"/>
      <c r="L26" s="110"/>
      <c r="M26" s="176">
        <f t="shared" si="2"/>
      </c>
      <c r="N26" s="177">
        <f t="shared" si="3"/>
      </c>
      <c r="O26" s="177">
        <f t="shared" si="4"/>
      </c>
      <c r="P26" s="213">
        <f>IF(G26="","",VLOOKUP(G26,'ZÁVODY-KATEGORIE'!$I$3:$L$16,2))</f>
      </c>
      <c r="Q26" s="214">
        <f>IF(G26="","",VLOOKUP(G26,'ZÁVODY-KATEGORIE'!$I$3:$L$16,3))</f>
      </c>
      <c r="R26" s="215">
        <f>IF(G26="","",VLOOKUP(G26,'ZÁVODY-KATEGORIE'!$I$3:$L$16,4))</f>
      </c>
      <c r="S26" s="216">
        <f>IF(H26="","",VLOOKUP(H26,'ZÁVODY-KATEGORIE'!$I$3:$L$16,3))</f>
      </c>
      <c r="T26" s="175"/>
      <c r="U26" s="175"/>
      <c r="V26" s="217">
        <f t="shared" si="0"/>
      </c>
      <c r="W26" s="218">
        <f t="shared" si="1"/>
      </c>
      <c r="X26" s="218">
        <f t="shared" si="1"/>
      </c>
      <c r="Y26" s="218">
        <f t="shared" si="1"/>
      </c>
      <c r="Z26" s="218">
        <f t="shared" si="1"/>
      </c>
      <c r="AA26" s="218">
        <f t="shared" si="1"/>
      </c>
      <c r="AB26" s="218">
        <f t="shared" si="1"/>
      </c>
      <c r="AC26" s="218">
        <f t="shared" si="1"/>
      </c>
      <c r="AD26" s="218">
        <f t="shared" si="1"/>
      </c>
      <c r="AE26" s="218">
        <f t="shared" si="1"/>
      </c>
      <c r="AF26" s="218">
        <f t="shared" si="5"/>
      </c>
      <c r="AG26" s="218">
        <f t="shared" si="5"/>
      </c>
      <c r="AH26" s="218">
        <f t="shared" si="5"/>
      </c>
      <c r="AI26" s="219">
        <f t="shared" si="5"/>
      </c>
      <c r="AJ26" s="184"/>
      <c r="AK26" s="229">
        <v>2016</v>
      </c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</row>
    <row r="27" spans="1:97" s="4" customFormat="1" ht="18" customHeight="1">
      <c r="A27" s="110"/>
      <c r="B27" s="128">
        <v>16</v>
      </c>
      <c r="C27" s="44"/>
      <c r="D27" s="37"/>
      <c r="E27" s="21"/>
      <c r="F27" s="21"/>
      <c r="G27" s="38"/>
      <c r="H27" s="129"/>
      <c r="I27" s="39"/>
      <c r="J27" s="38"/>
      <c r="K27" s="45"/>
      <c r="L27" s="110"/>
      <c r="M27" s="176">
        <f t="shared" si="2"/>
      </c>
      <c r="N27" s="177">
        <f t="shared" si="3"/>
      </c>
      <c r="O27" s="177">
        <f t="shared" si="4"/>
      </c>
      <c r="P27" s="213">
        <f>IF(G27="","",VLOOKUP(G27,'ZÁVODY-KATEGORIE'!$I$3:$L$16,2))</f>
      </c>
      <c r="Q27" s="214">
        <f>IF(G27="","",VLOOKUP(G27,'ZÁVODY-KATEGORIE'!$I$3:$L$16,3))</f>
      </c>
      <c r="R27" s="215">
        <f>IF(G27="","",VLOOKUP(G27,'ZÁVODY-KATEGORIE'!$I$3:$L$16,4))</f>
      </c>
      <c r="S27" s="216">
        <f>IF(H27="","",VLOOKUP(H27,'ZÁVODY-KATEGORIE'!$I$3:$L$16,3))</f>
      </c>
      <c r="T27" s="175"/>
      <c r="U27" s="175"/>
      <c r="V27" s="217">
        <f t="shared" si="0"/>
      </c>
      <c r="W27" s="218">
        <f t="shared" si="1"/>
      </c>
      <c r="X27" s="218">
        <f t="shared" si="1"/>
      </c>
      <c r="Y27" s="218">
        <f t="shared" si="1"/>
      </c>
      <c r="Z27" s="218">
        <f t="shared" si="1"/>
      </c>
      <c r="AA27" s="218">
        <f t="shared" si="1"/>
      </c>
      <c r="AB27" s="218">
        <f t="shared" si="1"/>
      </c>
      <c r="AC27" s="218">
        <f t="shared" si="1"/>
      </c>
      <c r="AD27" s="218">
        <f t="shared" si="1"/>
      </c>
      <c r="AE27" s="218">
        <f t="shared" si="1"/>
      </c>
      <c r="AF27" s="218">
        <f t="shared" si="5"/>
      </c>
      <c r="AG27" s="218">
        <f t="shared" si="5"/>
      </c>
      <c r="AH27" s="218">
        <f t="shared" si="5"/>
      </c>
      <c r="AI27" s="219">
        <f t="shared" si="5"/>
      </c>
      <c r="AJ27" s="184"/>
      <c r="AK27" s="229">
        <v>2015</v>
      </c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</row>
    <row r="28" spans="1:97" s="4" customFormat="1" ht="18" customHeight="1">
      <c r="A28" s="110"/>
      <c r="B28" s="128">
        <v>17</v>
      </c>
      <c r="C28" s="44"/>
      <c r="D28" s="37"/>
      <c r="E28" s="21"/>
      <c r="F28" s="21"/>
      <c r="G28" s="38"/>
      <c r="H28" s="129"/>
      <c r="I28" s="39"/>
      <c r="J28" s="38"/>
      <c r="K28" s="45"/>
      <c r="L28" s="110"/>
      <c r="M28" s="176">
        <f t="shared" si="2"/>
      </c>
      <c r="N28" s="177">
        <f t="shared" si="3"/>
      </c>
      <c r="O28" s="177">
        <f t="shared" si="4"/>
      </c>
      <c r="P28" s="213">
        <f>IF(G28="","",VLOOKUP(G28,'ZÁVODY-KATEGORIE'!$I$3:$L$16,2))</f>
      </c>
      <c r="Q28" s="214">
        <f>IF(G28="","",VLOOKUP(G28,'ZÁVODY-KATEGORIE'!$I$3:$L$16,3))</f>
      </c>
      <c r="R28" s="215">
        <f>IF(G28="","",VLOOKUP(G28,'ZÁVODY-KATEGORIE'!$I$3:$L$16,4))</f>
      </c>
      <c r="S28" s="216">
        <f>IF(H28="","",VLOOKUP(H28,'ZÁVODY-KATEGORIE'!$I$3:$L$16,3))</f>
      </c>
      <c r="T28" s="175"/>
      <c r="U28" s="175"/>
      <c r="V28" s="217">
        <f t="shared" si="0"/>
      </c>
      <c r="W28" s="218">
        <f aca="true" t="shared" si="6" ref="W28:AE46">IF($G28="","",IF($G28=W$11,1,""))</f>
      </c>
      <c r="X28" s="218">
        <f t="shared" si="6"/>
      </c>
      <c r="Y28" s="218">
        <f t="shared" si="6"/>
      </c>
      <c r="Z28" s="218">
        <f t="shared" si="6"/>
      </c>
      <c r="AA28" s="218">
        <f t="shared" si="6"/>
      </c>
      <c r="AB28" s="218">
        <f t="shared" si="6"/>
      </c>
      <c r="AC28" s="218">
        <f t="shared" si="6"/>
      </c>
      <c r="AD28" s="218">
        <f t="shared" si="6"/>
      </c>
      <c r="AE28" s="218">
        <f t="shared" si="6"/>
      </c>
      <c r="AF28" s="218">
        <f t="shared" si="5"/>
      </c>
      <c r="AG28" s="218">
        <f t="shared" si="5"/>
      </c>
      <c r="AH28" s="218">
        <f t="shared" si="5"/>
      </c>
      <c r="AI28" s="219">
        <f t="shared" si="5"/>
      </c>
      <c r="AJ28" s="184"/>
      <c r="AK28" s="229">
        <v>2014</v>
      </c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</row>
    <row r="29" spans="1:97" s="4" customFormat="1" ht="18" customHeight="1">
      <c r="A29" s="110"/>
      <c r="B29" s="128">
        <v>18</v>
      </c>
      <c r="C29" s="44"/>
      <c r="D29" s="37"/>
      <c r="E29" s="21"/>
      <c r="F29" s="21"/>
      <c r="G29" s="38"/>
      <c r="H29" s="129"/>
      <c r="I29" s="39"/>
      <c r="J29" s="38"/>
      <c r="K29" s="45"/>
      <c r="L29" s="110"/>
      <c r="M29" s="176">
        <f t="shared" si="2"/>
      </c>
      <c r="N29" s="177">
        <f t="shared" si="3"/>
      </c>
      <c r="O29" s="177">
        <f t="shared" si="4"/>
      </c>
      <c r="P29" s="213">
        <f>IF(G29="","",VLOOKUP(G29,'ZÁVODY-KATEGORIE'!$I$3:$L$16,2))</f>
      </c>
      <c r="Q29" s="214">
        <f>IF(G29="","",VLOOKUP(G29,'ZÁVODY-KATEGORIE'!$I$3:$L$16,3))</f>
      </c>
      <c r="R29" s="215">
        <f>IF(G29="","",VLOOKUP(G29,'ZÁVODY-KATEGORIE'!$I$3:$L$16,4))</f>
      </c>
      <c r="S29" s="216">
        <f>IF(H29="","",VLOOKUP(H29,'ZÁVODY-KATEGORIE'!$I$3:$L$16,3))</f>
      </c>
      <c r="T29" s="175"/>
      <c r="U29" s="175"/>
      <c r="V29" s="217">
        <f t="shared" si="0"/>
      </c>
      <c r="W29" s="218">
        <f t="shared" si="6"/>
      </c>
      <c r="X29" s="218">
        <f t="shared" si="6"/>
      </c>
      <c r="Y29" s="218">
        <f t="shared" si="6"/>
      </c>
      <c r="Z29" s="218">
        <f t="shared" si="6"/>
      </c>
      <c r="AA29" s="218">
        <f t="shared" si="6"/>
      </c>
      <c r="AB29" s="218">
        <f t="shared" si="6"/>
      </c>
      <c r="AC29" s="218">
        <f t="shared" si="6"/>
      </c>
      <c r="AD29" s="218">
        <f t="shared" si="6"/>
      </c>
      <c r="AE29" s="218">
        <f t="shared" si="6"/>
      </c>
      <c r="AF29" s="218">
        <f t="shared" si="5"/>
      </c>
      <c r="AG29" s="218">
        <f t="shared" si="5"/>
      </c>
      <c r="AH29" s="218">
        <f t="shared" si="5"/>
      </c>
      <c r="AI29" s="219">
        <f t="shared" si="5"/>
      </c>
      <c r="AJ29" s="184"/>
      <c r="AK29" s="229">
        <v>2013</v>
      </c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</row>
    <row r="30" spans="1:97" s="4" customFormat="1" ht="18" customHeight="1">
      <c r="A30" s="110"/>
      <c r="B30" s="128">
        <v>19</v>
      </c>
      <c r="C30" s="44"/>
      <c r="D30" s="37"/>
      <c r="E30" s="21"/>
      <c r="F30" s="21"/>
      <c r="G30" s="38"/>
      <c r="H30" s="129"/>
      <c r="I30" s="39"/>
      <c r="J30" s="38"/>
      <c r="K30" s="45"/>
      <c r="L30" s="110"/>
      <c r="M30" s="176">
        <f t="shared" si="2"/>
      </c>
      <c r="N30" s="177">
        <f t="shared" si="3"/>
      </c>
      <c r="O30" s="177">
        <f t="shared" si="4"/>
      </c>
      <c r="P30" s="213">
        <f>IF(G30="","",VLOOKUP(G30,'ZÁVODY-KATEGORIE'!$I$3:$L$16,2))</f>
      </c>
      <c r="Q30" s="214">
        <f>IF(G30="","",VLOOKUP(G30,'ZÁVODY-KATEGORIE'!$I$3:$L$16,3))</f>
      </c>
      <c r="R30" s="215">
        <f>IF(G30="","",VLOOKUP(G30,'ZÁVODY-KATEGORIE'!$I$3:$L$16,4))</f>
      </c>
      <c r="S30" s="216">
        <f>IF(H30="","",VLOOKUP(H30,'ZÁVODY-KATEGORIE'!$I$3:$L$16,3))</f>
      </c>
      <c r="T30" s="175"/>
      <c r="U30" s="175"/>
      <c r="V30" s="217">
        <f t="shared" si="0"/>
      </c>
      <c r="W30" s="218">
        <f t="shared" si="6"/>
      </c>
      <c r="X30" s="218">
        <f t="shared" si="6"/>
      </c>
      <c r="Y30" s="218">
        <f t="shared" si="6"/>
      </c>
      <c r="Z30" s="218">
        <f t="shared" si="6"/>
      </c>
      <c r="AA30" s="218">
        <f t="shared" si="6"/>
      </c>
      <c r="AB30" s="218">
        <f t="shared" si="6"/>
      </c>
      <c r="AC30" s="218">
        <f t="shared" si="6"/>
      </c>
      <c r="AD30" s="218">
        <f t="shared" si="6"/>
      </c>
      <c r="AE30" s="218">
        <f t="shared" si="6"/>
      </c>
      <c r="AF30" s="218">
        <f t="shared" si="5"/>
      </c>
      <c r="AG30" s="218">
        <f t="shared" si="5"/>
      </c>
      <c r="AH30" s="218">
        <f t="shared" si="5"/>
      </c>
      <c r="AI30" s="219">
        <f t="shared" si="5"/>
      </c>
      <c r="AJ30" s="184"/>
      <c r="AK30" s="229">
        <v>2012</v>
      </c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</row>
    <row r="31" spans="1:97" s="4" customFormat="1" ht="18" customHeight="1">
      <c r="A31" s="110"/>
      <c r="B31" s="128">
        <v>20</v>
      </c>
      <c r="C31" s="44"/>
      <c r="D31" s="37"/>
      <c r="E31" s="21"/>
      <c r="F31" s="21"/>
      <c r="G31" s="38"/>
      <c r="H31" s="129"/>
      <c r="I31" s="39"/>
      <c r="J31" s="38"/>
      <c r="K31" s="45"/>
      <c r="L31" s="110"/>
      <c r="M31" s="176">
        <f t="shared" si="2"/>
      </c>
      <c r="N31" s="177">
        <f t="shared" si="3"/>
      </c>
      <c r="O31" s="177">
        <f t="shared" si="4"/>
      </c>
      <c r="P31" s="213">
        <f>IF(G31="","",VLOOKUP(G31,'ZÁVODY-KATEGORIE'!$I$3:$L$16,2))</f>
      </c>
      <c r="Q31" s="214">
        <f>IF(G31="","",VLOOKUP(G31,'ZÁVODY-KATEGORIE'!$I$3:$L$16,3))</f>
      </c>
      <c r="R31" s="215">
        <f>IF(G31="","",VLOOKUP(G31,'ZÁVODY-KATEGORIE'!$I$3:$L$16,4))</f>
      </c>
      <c r="S31" s="216">
        <f>IF(H31="","",VLOOKUP(H31,'ZÁVODY-KATEGORIE'!$I$3:$L$16,3))</f>
      </c>
      <c r="T31" s="175"/>
      <c r="U31" s="175"/>
      <c r="V31" s="217">
        <f t="shared" si="0"/>
      </c>
      <c r="W31" s="218">
        <f t="shared" si="6"/>
      </c>
      <c r="X31" s="218">
        <f t="shared" si="6"/>
      </c>
      <c r="Y31" s="218">
        <f t="shared" si="6"/>
      </c>
      <c r="Z31" s="218">
        <f t="shared" si="6"/>
      </c>
      <c r="AA31" s="218">
        <f t="shared" si="6"/>
      </c>
      <c r="AB31" s="218">
        <f t="shared" si="6"/>
      </c>
      <c r="AC31" s="218">
        <f t="shared" si="6"/>
      </c>
      <c r="AD31" s="218">
        <f t="shared" si="6"/>
      </c>
      <c r="AE31" s="218">
        <f t="shared" si="6"/>
      </c>
      <c r="AF31" s="218">
        <f t="shared" si="5"/>
      </c>
      <c r="AG31" s="218">
        <f t="shared" si="5"/>
      </c>
      <c r="AH31" s="218">
        <f t="shared" si="5"/>
      </c>
      <c r="AI31" s="219">
        <f t="shared" si="5"/>
      </c>
      <c r="AJ31" s="184"/>
      <c r="AK31" s="229">
        <v>2011</v>
      </c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</row>
    <row r="32" spans="1:97" s="4" customFormat="1" ht="18" customHeight="1">
      <c r="A32" s="110"/>
      <c r="B32" s="128">
        <v>21</v>
      </c>
      <c r="C32" s="44"/>
      <c r="D32" s="37"/>
      <c r="E32" s="21"/>
      <c r="F32" s="21"/>
      <c r="G32" s="38"/>
      <c r="H32" s="129"/>
      <c r="I32" s="39"/>
      <c r="J32" s="38"/>
      <c r="K32" s="45"/>
      <c r="L32" s="110"/>
      <c r="M32" s="176">
        <f t="shared" si="2"/>
      </c>
      <c r="N32" s="177">
        <f t="shared" si="3"/>
      </c>
      <c r="O32" s="177">
        <f t="shared" si="4"/>
      </c>
      <c r="P32" s="213">
        <f>IF(G32="","",VLOOKUP(G32,'ZÁVODY-KATEGORIE'!$I$3:$L$16,2))</f>
      </c>
      <c r="Q32" s="214">
        <f>IF(G32="","",VLOOKUP(G32,'ZÁVODY-KATEGORIE'!$I$3:$L$16,3))</f>
      </c>
      <c r="R32" s="215">
        <f>IF(G32="","",VLOOKUP(G32,'ZÁVODY-KATEGORIE'!$I$3:$L$16,4))</f>
      </c>
      <c r="S32" s="216">
        <f>IF(H32="","",VLOOKUP(H32,'ZÁVODY-KATEGORIE'!$I$3:$L$16,3))</f>
      </c>
      <c r="T32" s="175"/>
      <c r="U32" s="175"/>
      <c r="V32" s="217">
        <f t="shared" si="0"/>
      </c>
      <c r="W32" s="218">
        <f t="shared" si="6"/>
      </c>
      <c r="X32" s="218">
        <f t="shared" si="6"/>
      </c>
      <c r="Y32" s="218">
        <f t="shared" si="6"/>
      </c>
      <c r="Z32" s="218">
        <f t="shared" si="6"/>
      </c>
      <c r="AA32" s="218">
        <f t="shared" si="6"/>
      </c>
      <c r="AB32" s="218">
        <f t="shared" si="6"/>
      </c>
      <c r="AC32" s="218">
        <f t="shared" si="6"/>
      </c>
      <c r="AD32" s="218">
        <f t="shared" si="6"/>
      </c>
      <c r="AE32" s="218">
        <f t="shared" si="6"/>
      </c>
      <c r="AF32" s="218">
        <f t="shared" si="5"/>
      </c>
      <c r="AG32" s="218">
        <f t="shared" si="5"/>
      </c>
      <c r="AH32" s="218">
        <f t="shared" si="5"/>
      </c>
      <c r="AI32" s="219">
        <f t="shared" si="5"/>
      </c>
      <c r="AJ32" s="184"/>
      <c r="AK32" s="229">
        <v>2010</v>
      </c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</row>
    <row r="33" spans="1:97" s="4" customFormat="1" ht="18" customHeight="1">
      <c r="A33" s="110"/>
      <c r="B33" s="128">
        <v>22</v>
      </c>
      <c r="C33" s="44"/>
      <c r="D33" s="37"/>
      <c r="E33" s="21"/>
      <c r="F33" s="21"/>
      <c r="G33" s="38"/>
      <c r="H33" s="129"/>
      <c r="I33" s="39"/>
      <c r="J33" s="38"/>
      <c r="K33" s="45"/>
      <c r="L33" s="110"/>
      <c r="M33" s="176">
        <f t="shared" si="2"/>
      </c>
      <c r="N33" s="177">
        <f t="shared" si="3"/>
      </c>
      <c r="O33" s="177">
        <f t="shared" si="4"/>
      </c>
      <c r="P33" s="213">
        <f>IF(G33="","",VLOOKUP(G33,'ZÁVODY-KATEGORIE'!$I$3:$L$16,2))</f>
      </c>
      <c r="Q33" s="214">
        <f>IF(G33="","",VLOOKUP(G33,'ZÁVODY-KATEGORIE'!$I$3:$L$16,3))</f>
      </c>
      <c r="R33" s="215">
        <f>IF(G33="","",VLOOKUP(G33,'ZÁVODY-KATEGORIE'!$I$3:$L$16,4))</f>
      </c>
      <c r="S33" s="216">
        <f>IF(H33="","",VLOOKUP(H33,'ZÁVODY-KATEGORIE'!$I$3:$L$16,3))</f>
      </c>
      <c r="T33" s="175"/>
      <c r="U33" s="175"/>
      <c r="V33" s="217">
        <f t="shared" si="0"/>
      </c>
      <c r="W33" s="218">
        <f t="shared" si="6"/>
      </c>
      <c r="X33" s="218">
        <f t="shared" si="6"/>
      </c>
      <c r="Y33" s="218">
        <f t="shared" si="6"/>
      </c>
      <c r="Z33" s="218">
        <f t="shared" si="6"/>
      </c>
      <c r="AA33" s="218">
        <f t="shared" si="6"/>
      </c>
      <c r="AB33" s="218">
        <f t="shared" si="6"/>
      </c>
      <c r="AC33" s="218">
        <f t="shared" si="6"/>
      </c>
      <c r="AD33" s="218">
        <f t="shared" si="6"/>
      </c>
      <c r="AE33" s="218">
        <f t="shared" si="6"/>
      </c>
      <c r="AF33" s="218">
        <f t="shared" si="5"/>
      </c>
      <c r="AG33" s="218">
        <f t="shared" si="5"/>
      </c>
      <c r="AH33" s="218">
        <f t="shared" si="5"/>
      </c>
      <c r="AI33" s="219">
        <f t="shared" si="5"/>
      </c>
      <c r="AJ33" s="184"/>
      <c r="AK33" s="229">
        <v>2009</v>
      </c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</row>
    <row r="34" spans="1:97" s="4" customFormat="1" ht="18" customHeight="1">
      <c r="A34" s="110"/>
      <c r="B34" s="128">
        <v>23</v>
      </c>
      <c r="C34" s="44"/>
      <c r="D34" s="37"/>
      <c r="E34" s="21"/>
      <c r="F34" s="21"/>
      <c r="G34" s="38"/>
      <c r="H34" s="129"/>
      <c r="I34" s="39"/>
      <c r="J34" s="38"/>
      <c r="K34" s="45"/>
      <c r="L34" s="110"/>
      <c r="M34" s="176">
        <f t="shared" si="2"/>
      </c>
      <c r="N34" s="177">
        <f t="shared" si="3"/>
      </c>
      <c r="O34" s="177">
        <f t="shared" si="4"/>
      </c>
      <c r="P34" s="213">
        <f>IF(G34="","",VLOOKUP(G34,'ZÁVODY-KATEGORIE'!$I$3:$L$16,2))</f>
      </c>
      <c r="Q34" s="214">
        <f>IF(G34="","",VLOOKUP(G34,'ZÁVODY-KATEGORIE'!$I$3:$L$16,3))</f>
      </c>
      <c r="R34" s="215">
        <f>IF(G34="","",VLOOKUP(G34,'ZÁVODY-KATEGORIE'!$I$3:$L$16,4))</f>
      </c>
      <c r="S34" s="216">
        <f>IF(H34="","",VLOOKUP(H34,'ZÁVODY-KATEGORIE'!$I$3:$L$16,3))</f>
      </c>
      <c r="T34" s="175"/>
      <c r="U34" s="175"/>
      <c r="V34" s="217">
        <f t="shared" si="0"/>
      </c>
      <c r="W34" s="218">
        <f t="shared" si="6"/>
      </c>
      <c r="X34" s="218">
        <f t="shared" si="6"/>
      </c>
      <c r="Y34" s="218">
        <f t="shared" si="6"/>
      </c>
      <c r="Z34" s="218">
        <f t="shared" si="6"/>
      </c>
      <c r="AA34" s="218">
        <f t="shared" si="6"/>
      </c>
      <c r="AB34" s="218">
        <f t="shared" si="6"/>
      </c>
      <c r="AC34" s="218">
        <f t="shared" si="6"/>
      </c>
      <c r="AD34" s="218">
        <f t="shared" si="6"/>
      </c>
      <c r="AE34" s="218">
        <f t="shared" si="6"/>
      </c>
      <c r="AF34" s="218">
        <f t="shared" si="5"/>
      </c>
      <c r="AG34" s="218">
        <f t="shared" si="5"/>
      </c>
      <c r="AH34" s="218">
        <f t="shared" si="5"/>
      </c>
      <c r="AI34" s="219">
        <f t="shared" si="5"/>
      </c>
      <c r="AJ34" s="184"/>
      <c r="AK34" s="229">
        <v>2008</v>
      </c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</row>
    <row r="35" spans="1:97" s="4" customFormat="1" ht="18" customHeight="1">
      <c r="A35" s="110"/>
      <c r="B35" s="128">
        <v>24</v>
      </c>
      <c r="C35" s="44"/>
      <c r="D35" s="37"/>
      <c r="E35" s="21"/>
      <c r="F35" s="21"/>
      <c r="G35" s="38"/>
      <c r="H35" s="129"/>
      <c r="I35" s="39"/>
      <c r="J35" s="38"/>
      <c r="K35" s="45"/>
      <c r="L35" s="110"/>
      <c r="M35" s="176">
        <f>IF(K35="","",IF(K35="ANO",1,""))</f>
      </c>
      <c r="N35" s="177">
        <f>IF(C35="","",IF(C35="ANO",1,""))</f>
      </c>
      <c r="O35" s="177">
        <f>IF(E35="","",1)</f>
      </c>
      <c r="P35" s="213">
        <f>IF(G35="","",VLOOKUP(G35,'ZÁVODY-KATEGORIE'!$I$3:$L$16,2))</f>
      </c>
      <c r="Q35" s="214">
        <f>IF(G35="","",VLOOKUP(G35,'ZÁVODY-KATEGORIE'!$I$3:$L$16,3))</f>
      </c>
      <c r="R35" s="215">
        <f>IF(G35="","",VLOOKUP(G35,'ZÁVODY-KATEGORIE'!$I$3:$L$16,4))</f>
      </c>
      <c r="S35" s="216">
        <f>IF(H35="","",VLOOKUP(H35,'ZÁVODY-KATEGORIE'!$I$3:$L$16,3))</f>
      </c>
      <c r="T35" s="175"/>
      <c r="U35" s="175"/>
      <c r="V35" s="217">
        <f t="shared" si="0"/>
      </c>
      <c r="W35" s="218">
        <f t="shared" si="6"/>
      </c>
      <c r="X35" s="218">
        <f t="shared" si="6"/>
      </c>
      <c r="Y35" s="218">
        <f t="shared" si="6"/>
      </c>
      <c r="Z35" s="218">
        <f t="shared" si="6"/>
      </c>
      <c r="AA35" s="218">
        <f t="shared" si="6"/>
      </c>
      <c r="AB35" s="218">
        <f t="shared" si="6"/>
      </c>
      <c r="AC35" s="218">
        <f t="shared" si="6"/>
      </c>
      <c r="AD35" s="218">
        <f t="shared" si="6"/>
      </c>
      <c r="AE35" s="218">
        <f t="shared" si="6"/>
      </c>
      <c r="AF35" s="218">
        <f t="shared" si="5"/>
      </c>
      <c r="AG35" s="218">
        <f t="shared" si="5"/>
      </c>
      <c r="AH35" s="218">
        <f t="shared" si="5"/>
      </c>
      <c r="AI35" s="219">
        <f t="shared" si="5"/>
      </c>
      <c r="AJ35" s="184"/>
      <c r="AK35" s="229">
        <v>2007</v>
      </c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</row>
    <row r="36" spans="1:97" s="4" customFormat="1" ht="18" customHeight="1">
      <c r="A36" s="110"/>
      <c r="B36" s="128">
        <v>25</v>
      </c>
      <c r="C36" s="44"/>
      <c r="D36" s="37"/>
      <c r="E36" s="21"/>
      <c r="F36" s="21"/>
      <c r="G36" s="38"/>
      <c r="H36" s="129"/>
      <c r="I36" s="39"/>
      <c r="J36" s="38"/>
      <c r="K36" s="45"/>
      <c r="L36" s="110"/>
      <c r="M36" s="176">
        <f>IF(K36="","",IF(K36="ANO",1,""))</f>
      </c>
      <c r="N36" s="177">
        <f>IF(C36="","",IF(C36="ANO",1,""))</f>
      </c>
      <c r="O36" s="177">
        <f>IF(E36="","",1)</f>
      </c>
      <c r="P36" s="213">
        <f>IF(G36="","",VLOOKUP(G36,'ZÁVODY-KATEGORIE'!$I$3:$L$16,2))</f>
      </c>
      <c r="Q36" s="214">
        <f>IF(G36="","",VLOOKUP(G36,'ZÁVODY-KATEGORIE'!$I$3:$L$16,3))</f>
      </c>
      <c r="R36" s="215">
        <f>IF(G36="","",VLOOKUP(G36,'ZÁVODY-KATEGORIE'!$I$3:$L$16,4))</f>
      </c>
      <c r="S36" s="216">
        <f>IF(H36="","",VLOOKUP(H36,'ZÁVODY-KATEGORIE'!$I$3:$L$16,3))</f>
      </c>
      <c r="T36" s="175"/>
      <c r="U36" s="175"/>
      <c r="V36" s="217">
        <f t="shared" si="0"/>
      </c>
      <c r="W36" s="218">
        <f t="shared" si="6"/>
      </c>
      <c r="X36" s="218">
        <f t="shared" si="6"/>
      </c>
      <c r="Y36" s="218">
        <f t="shared" si="6"/>
      </c>
      <c r="Z36" s="218">
        <f t="shared" si="6"/>
      </c>
      <c r="AA36" s="218">
        <f t="shared" si="6"/>
      </c>
      <c r="AB36" s="218">
        <f t="shared" si="6"/>
      </c>
      <c r="AC36" s="218">
        <f t="shared" si="6"/>
      </c>
      <c r="AD36" s="218">
        <f t="shared" si="6"/>
      </c>
      <c r="AE36" s="218">
        <f t="shared" si="6"/>
      </c>
      <c r="AF36" s="218">
        <f t="shared" si="5"/>
      </c>
      <c r="AG36" s="218">
        <f t="shared" si="5"/>
      </c>
      <c r="AH36" s="218">
        <f t="shared" si="5"/>
      </c>
      <c r="AI36" s="219">
        <f t="shared" si="5"/>
      </c>
      <c r="AJ36" s="184"/>
      <c r="AK36" s="229">
        <v>2006</v>
      </c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</row>
    <row r="37" spans="1:97" s="4" customFormat="1" ht="18" customHeight="1">
      <c r="A37" s="110"/>
      <c r="B37" s="128">
        <v>26</v>
      </c>
      <c r="C37" s="44"/>
      <c r="D37" s="37"/>
      <c r="E37" s="21"/>
      <c r="F37" s="21"/>
      <c r="G37" s="38"/>
      <c r="H37" s="129"/>
      <c r="I37" s="39"/>
      <c r="J37" s="38"/>
      <c r="K37" s="45"/>
      <c r="L37" s="110"/>
      <c r="M37" s="176">
        <f aca="true" t="shared" si="7" ref="M37:M46">IF(K37="","",IF(K37="ANO",1,""))</f>
      </c>
      <c r="N37" s="177">
        <f aca="true" t="shared" si="8" ref="N37:N46">IF(C37="","",IF(C37="ANO",1,""))</f>
      </c>
      <c r="O37" s="177">
        <f aca="true" t="shared" si="9" ref="O37:O46">IF(E37="","",1)</f>
      </c>
      <c r="P37" s="213">
        <f>IF(G37="","",VLOOKUP(G37,'ZÁVODY-KATEGORIE'!$I$3:$L$16,2))</f>
      </c>
      <c r="Q37" s="214">
        <f>IF(G37="","",VLOOKUP(G37,'ZÁVODY-KATEGORIE'!$I$3:$L$16,3))</f>
      </c>
      <c r="R37" s="215">
        <f>IF(G37="","",VLOOKUP(G37,'ZÁVODY-KATEGORIE'!$I$3:$L$16,4))</f>
      </c>
      <c r="S37" s="216">
        <f>IF(H37="","",VLOOKUP(H37,'ZÁVODY-KATEGORIE'!$I$3:$L$16,3))</f>
      </c>
      <c r="T37" s="175"/>
      <c r="U37" s="175"/>
      <c r="V37" s="217">
        <f t="shared" si="0"/>
      </c>
      <c r="W37" s="218">
        <f t="shared" si="6"/>
      </c>
      <c r="X37" s="218">
        <f t="shared" si="6"/>
      </c>
      <c r="Y37" s="218">
        <f t="shared" si="6"/>
      </c>
      <c r="Z37" s="218">
        <f t="shared" si="6"/>
      </c>
      <c r="AA37" s="218">
        <f t="shared" si="6"/>
      </c>
      <c r="AB37" s="218">
        <f t="shared" si="6"/>
      </c>
      <c r="AC37" s="218">
        <f t="shared" si="6"/>
      </c>
      <c r="AD37" s="218">
        <f t="shared" si="6"/>
      </c>
      <c r="AE37" s="218">
        <f t="shared" si="6"/>
      </c>
      <c r="AF37" s="218">
        <f t="shared" si="5"/>
      </c>
      <c r="AG37" s="218">
        <f t="shared" si="5"/>
      </c>
      <c r="AH37" s="218">
        <f t="shared" si="5"/>
      </c>
      <c r="AI37" s="219">
        <f t="shared" si="5"/>
      </c>
      <c r="AJ37" s="184"/>
      <c r="AK37" s="229">
        <v>2005</v>
      </c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</row>
    <row r="38" spans="1:97" s="4" customFormat="1" ht="18" customHeight="1">
      <c r="A38" s="110"/>
      <c r="B38" s="128">
        <v>27</v>
      </c>
      <c r="C38" s="44"/>
      <c r="D38" s="37"/>
      <c r="E38" s="21"/>
      <c r="F38" s="21"/>
      <c r="G38" s="38"/>
      <c r="H38" s="129"/>
      <c r="I38" s="39"/>
      <c r="J38" s="38"/>
      <c r="K38" s="45"/>
      <c r="L38" s="110"/>
      <c r="M38" s="176">
        <f t="shared" si="7"/>
      </c>
      <c r="N38" s="177">
        <f t="shared" si="8"/>
      </c>
      <c r="O38" s="177">
        <f t="shared" si="9"/>
      </c>
      <c r="P38" s="213">
        <f>IF(G38="","",VLOOKUP(G38,'ZÁVODY-KATEGORIE'!$I$3:$L$16,2))</f>
      </c>
      <c r="Q38" s="214">
        <f>IF(G38="","",VLOOKUP(G38,'ZÁVODY-KATEGORIE'!$I$3:$L$16,3))</f>
      </c>
      <c r="R38" s="215">
        <f>IF(G38="","",VLOOKUP(G38,'ZÁVODY-KATEGORIE'!$I$3:$L$16,4))</f>
      </c>
      <c r="S38" s="216">
        <f>IF(H38="","",VLOOKUP(H38,'ZÁVODY-KATEGORIE'!$I$3:$L$16,3))</f>
      </c>
      <c r="T38" s="175"/>
      <c r="U38" s="175"/>
      <c r="V38" s="217">
        <f t="shared" si="0"/>
      </c>
      <c r="W38" s="218">
        <f t="shared" si="6"/>
      </c>
      <c r="X38" s="218">
        <f t="shared" si="6"/>
      </c>
      <c r="Y38" s="218">
        <f t="shared" si="6"/>
      </c>
      <c r="Z38" s="218">
        <f t="shared" si="6"/>
      </c>
      <c r="AA38" s="218">
        <f t="shared" si="6"/>
      </c>
      <c r="AB38" s="218">
        <f t="shared" si="6"/>
      </c>
      <c r="AC38" s="218">
        <f t="shared" si="6"/>
      </c>
      <c r="AD38" s="218">
        <f t="shared" si="6"/>
      </c>
      <c r="AE38" s="218">
        <f t="shared" si="6"/>
      </c>
      <c r="AF38" s="218">
        <f t="shared" si="5"/>
      </c>
      <c r="AG38" s="218">
        <f t="shared" si="5"/>
      </c>
      <c r="AH38" s="218">
        <f t="shared" si="5"/>
      </c>
      <c r="AI38" s="219">
        <f t="shared" si="5"/>
      </c>
      <c r="AJ38" s="184"/>
      <c r="AK38" s="229">
        <v>2004</v>
      </c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</row>
    <row r="39" spans="1:97" s="4" customFormat="1" ht="18" customHeight="1">
      <c r="A39" s="110"/>
      <c r="B39" s="128">
        <v>28</v>
      </c>
      <c r="C39" s="44"/>
      <c r="D39" s="37"/>
      <c r="E39" s="21"/>
      <c r="F39" s="21"/>
      <c r="G39" s="38"/>
      <c r="H39" s="129"/>
      <c r="I39" s="39"/>
      <c r="J39" s="38"/>
      <c r="K39" s="45"/>
      <c r="L39" s="110"/>
      <c r="M39" s="176">
        <f t="shared" si="7"/>
      </c>
      <c r="N39" s="177">
        <f t="shared" si="8"/>
      </c>
      <c r="O39" s="177">
        <f t="shared" si="9"/>
      </c>
      <c r="P39" s="213">
        <f>IF(G39="","",VLOOKUP(G39,'ZÁVODY-KATEGORIE'!$I$3:$L$16,2))</f>
      </c>
      <c r="Q39" s="214">
        <f>IF(G39="","",VLOOKUP(G39,'ZÁVODY-KATEGORIE'!$I$3:$L$16,3))</f>
      </c>
      <c r="R39" s="215">
        <f>IF(G39="","",VLOOKUP(G39,'ZÁVODY-KATEGORIE'!$I$3:$L$16,4))</f>
      </c>
      <c r="S39" s="216">
        <f>IF(H39="","",VLOOKUP(H39,'ZÁVODY-KATEGORIE'!$I$3:$L$16,3))</f>
      </c>
      <c r="T39" s="175"/>
      <c r="U39" s="175"/>
      <c r="V39" s="217">
        <f t="shared" si="0"/>
      </c>
      <c r="W39" s="218">
        <f t="shared" si="6"/>
      </c>
      <c r="X39" s="218">
        <f t="shared" si="6"/>
      </c>
      <c r="Y39" s="218">
        <f t="shared" si="6"/>
      </c>
      <c r="Z39" s="218">
        <f t="shared" si="6"/>
      </c>
      <c r="AA39" s="218">
        <f t="shared" si="6"/>
      </c>
      <c r="AB39" s="218">
        <f t="shared" si="6"/>
      </c>
      <c r="AC39" s="218">
        <f t="shared" si="6"/>
      </c>
      <c r="AD39" s="218">
        <f t="shared" si="6"/>
      </c>
      <c r="AE39" s="218">
        <f t="shared" si="6"/>
      </c>
      <c r="AF39" s="218">
        <f t="shared" si="5"/>
      </c>
      <c r="AG39" s="218">
        <f t="shared" si="5"/>
      </c>
      <c r="AH39" s="218">
        <f t="shared" si="5"/>
      </c>
      <c r="AI39" s="219">
        <f t="shared" si="5"/>
      </c>
      <c r="AJ39" s="184"/>
      <c r="AK39" s="229">
        <v>2003</v>
      </c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</row>
    <row r="40" spans="1:97" s="4" customFormat="1" ht="18" customHeight="1">
      <c r="A40" s="110"/>
      <c r="B40" s="128">
        <v>29</v>
      </c>
      <c r="C40" s="44"/>
      <c r="D40" s="37"/>
      <c r="E40" s="21"/>
      <c r="F40" s="21"/>
      <c r="G40" s="38"/>
      <c r="H40" s="129"/>
      <c r="I40" s="39"/>
      <c r="J40" s="38"/>
      <c r="K40" s="45"/>
      <c r="L40" s="110"/>
      <c r="M40" s="176">
        <f t="shared" si="7"/>
      </c>
      <c r="N40" s="177">
        <f t="shared" si="8"/>
      </c>
      <c r="O40" s="177">
        <f t="shared" si="9"/>
      </c>
      <c r="P40" s="213">
        <f>IF(G40="","",VLOOKUP(G40,'ZÁVODY-KATEGORIE'!$I$3:$L$16,2))</f>
      </c>
      <c r="Q40" s="214">
        <f>IF(G40="","",VLOOKUP(G40,'ZÁVODY-KATEGORIE'!$I$3:$L$16,3))</f>
      </c>
      <c r="R40" s="215">
        <f>IF(G40="","",VLOOKUP(G40,'ZÁVODY-KATEGORIE'!$I$3:$L$16,4))</f>
      </c>
      <c r="S40" s="216">
        <f>IF(H40="","",VLOOKUP(H40,'ZÁVODY-KATEGORIE'!$I$3:$L$16,3))</f>
      </c>
      <c r="T40" s="175"/>
      <c r="U40" s="175"/>
      <c r="V40" s="217">
        <f t="shared" si="0"/>
      </c>
      <c r="W40" s="218">
        <f t="shared" si="6"/>
      </c>
      <c r="X40" s="218">
        <f t="shared" si="6"/>
      </c>
      <c r="Y40" s="218">
        <f t="shared" si="6"/>
      </c>
      <c r="Z40" s="218">
        <f t="shared" si="6"/>
      </c>
      <c r="AA40" s="218">
        <f t="shared" si="6"/>
      </c>
      <c r="AB40" s="218">
        <f t="shared" si="6"/>
      </c>
      <c r="AC40" s="218">
        <f t="shared" si="6"/>
      </c>
      <c r="AD40" s="218">
        <f t="shared" si="6"/>
      </c>
      <c r="AE40" s="218">
        <f t="shared" si="6"/>
      </c>
      <c r="AF40" s="218">
        <f t="shared" si="5"/>
      </c>
      <c r="AG40" s="218">
        <f t="shared" si="5"/>
      </c>
      <c r="AH40" s="218">
        <f t="shared" si="5"/>
      </c>
      <c r="AI40" s="219">
        <f t="shared" si="5"/>
      </c>
      <c r="AJ40" s="184"/>
      <c r="AK40" s="229">
        <v>2002</v>
      </c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</row>
    <row r="41" spans="1:97" s="4" customFormat="1" ht="18" customHeight="1">
      <c r="A41" s="110"/>
      <c r="B41" s="128">
        <v>30</v>
      </c>
      <c r="C41" s="44"/>
      <c r="D41" s="37"/>
      <c r="E41" s="21"/>
      <c r="F41" s="21"/>
      <c r="G41" s="38"/>
      <c r="H41" s="129"/>
      <c r="I41" s="39"/>
      <c r="J41" s="38"/>
      <c r="K41" s="45"/>
      <c r="L41" s="110"/>
      <c r="M41" s="176">
        <f t="shared" si="7"/>
      </c>
      <c r="N41" s="177">
        <f t="shared" si="8"/>
      </c>
      <c r="O41" s="177">
        <f t="shared" si="9"/>
      </c>
      <c r="P41" s="213">
        <f>IF(G41="","",VLOOKUP(G41,'ZÁVODY-KATEGORIE'!$I$3:$L$16,2))</f>
      </c>
      <c r="Q41" s="214">
        <f>IF(G41="","",VLOOKUP(G41,'ZÁVODY-KATEGORIE'!$I$3:$L$16,3))</f>
      </c>
      <c r="R41" s="215">
        <f>IF(G41="","",VLOOKUP(G41,'ZÁVODY-KATEGORIE'!$I$3:$L$16,4))</f>
      </c>
      <c r="S41" s="216">
        <f>IF(H41="","",VLOOKUP(H41,'ZÁVODY-KATEGORIE'!$I$3:$L$16,3))</f>
      </c>
      <c r="T41" s="175"/>
      <c r="U41" s="175"/>
      <c r="V41" s="217">
        <f t="shared" si="0"/>
      </c>
      <c r="W41" s="218">
        <f t="shared" si="6"/>
      </c>
      <c r="X41" s="218">
        <f t="shared" si="6"/>
      </c>
      <c r="Y41" s="218">
        <f t="shared" si="6"/>
      </c>
      <c r="Z41" s="218">
        <f t="shared" si="6"/>
      </c>
      <c r="AA41" s="218">
        <f t="shared" si="6"/>
      </c>
      <c r="AB41" s="218">
        <f t="shared" si="6"/>
      </c>
      <c r="AC41" s="218">
        <f t="shared" si="6"/>
      </c>
      <c r="AD41" s="218">
        <f t="shared" si="6"/>
      </c>
      <c r="AE41" s="218">
        <f t="shared" si="6"/>
      </c>
      <c r="AF41" s="218">
        <f t="shared" si="5"/>
      </c>
      <c r="AG41" s="218">
        <f t="shared" si="5"/>
      </c>
      <c r="AH41" s="218">
        <f t="shared" si="5"/>
      </c>
      <c r="AI41" s="219">
        <f t="shared" si="5"/>
      </c>
      <c r="AJ41" s="184"/>
      <c r="AK41" s="229">
        <v>2001</v>
      </c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</row>
    <row r="42" spans="1:97" s="4" customFormat="1" ht="18" customHeight="1">
      <c r="A42" s="110"/>
      <c r="B42" s="128">
        <v>31</v>
      </c>
      <c r="C42" s="44"/>
      <c r="D42" s="37"/>
      <c r="E42" s="21"/>
      <c r="F42" s="21"/>
      <c r="G42" s="38"/>
      <c r="H42" s="129"/>
      <c r="I42" s="39"/>
      <c r="J42" s="38"/>
      <c r="K42" s="45"/>
      <c r="L42" s="110"/>
      <c r="M42" s="176">
        <f t="shared" si="7"/>
      </c>
      <c r="N42" s="177">
        <f t="shared" si="8"/>
      </c>
      <c r="O42" s="177">
        <f t="shared" si="9"/>
      </c>
      <c r="P42" s="213">
        <f>IF(G42="","",VLOOKUP(G42,'ZÁVODY-KATEGORIE'!$I$3:$L$16,2))</f>
      </c>
      <c r="Q42" s="214">
        <f>IF(G42="","",VLOOKUP(G42,'ZÁVODY-KATEGORIE'!$I$3:$L$16,3))</f>
      </c>
      <c r="R42" s="215">
        <f>IF(G42="","",VLOOKUP(G42,'ZÁVODY-KATEGORIE'!$I$3:$L$16,4))</f>
      </c>
      <c r="S42" s="216">
        <f>IF(H42="","",VLOOKUP(H42,'ZÁVODY-KATEGORIE'!$I$3:$L$16,3))</f>
      </c>
      <c r="T42" s="175"/>
      <c r="U42" s="175"/>
      <c r="V42" s="217">
        <f t="shared" si="0"/>
      </c>
      <c r="W42" s="218">
        <f t="shared" si="6"/>
      </c>
      <c r="X42" s="218">
        <f t="shared" si="6"/>
      </c>
      <c r="Y42" s="218">
        <f t="shared" si="6"/>
      </c>
      <c r="Z42" s="218">
        <f t="shared" si="6"/>
      </c>
      <c r="AA42" s="218">
        <f t="shared" si="6"/>
      </c>
      <c r="AB42" s="218">
        <f t="shared" si="6"/>
      </c>
      <c r="AC42" s="218">
        <f t="shared" si="6"/>
      </c>
      <c r="AD42" s="218">
        <f t="shared" si="6"/>
      </c>
      <c r="AE42" s="218">
        <f t="shared" si="6"/>
      </c>
      <c r="AF42" s="218">
        <f t="shared" si="5"/>
      </c>
      <c r="AG42" s="218">
        <f t="shared" si="5"/>
      </c>
      <c r="AH42" s="218">
        <f t="shared" si="5"/>
      </c>
      <c r="AI42" s="219">
        <f t="shared" si="5"/>
      </c>
      <c r="AJ42" s="184"/>
      <c r="AK42" s="229">
        <v>2000</v>
      </c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</row>
    <row r="43" spans="1:97" s="4" customFormat="1" ht="18" customHeight="1">
      <c r="A43" s="110"/>
      <c r="B43" s="128">
        <v>32</v>
      </c>
      <c r="C43" s="44"/>
      <c r="D43" s="37"/>
      <c r="E43" s="21"/>
      <c r="F43" s="21"/>
      <c r="G43" s="38"/>
      <c r="H43" s="129"/>
      <c r="I43" s="39"/>
      <c r="J43" s="38"/>
      <c r="K43" s="45"/>
      <c r="L43" s="110"/>
      <c r="M43" s="176">
        <f t="shared" si="7"/>
      </c>
      <c r="N43" s="177">
        <f t="shared" si="8"/>
      </c>
      <c r="O43" s="177">
        <f t="shared" si="9"/>
      </c>
      <c r="P43" s="213">
        <f>IF(G43="","",VLOOKUP(G43,'ZÁVODY-KATEGORIE'!$I$3:$L$16,2))</f>
      </c>
      <c r="Q43" s="214">
        <f>IF(G43="","",VLOOKUP(G43,'ZÁVODY-KATEGORIE'!$I$3:$L$16,3))</f>
      </c>
      <c r="R43" s="215">
        <f>IF(G43="","",VLOOKUP(G43,'ZÁVODY-KATEGORIE'!$I$3:$L$16,4))</f>
      </c>
      <c r="S43" s="216">
        <f>IF(H43="","",VLOOKUP(H43,'ZÁVODY-KATEGORIE'!$I$3:$L$16,3))</f>
      </c>
      <c r="T43" s="175"/>
      <c r="U43" s="175"/>
      <c r="V43" s="217">
        <f t="shared" si="0"/>
      </c>
      <c r="W43" s="218">
        <f t="shared" si="6"/>
      </c>
      <c r="X43" s="218">
        <f t="shared" si="6"/>
      </c>
      <c r="Y43" s="218">
        <f t="shared" si="6"/>
      </c>
      <c r="Z43" s="218">
        <f t="shared" si="6"/>
      </c>
      <c r="AA43" s="218">
        <f t="shared" si="6"/>
      </c>
      <c r="AB43" s="218">
        <f t="shared" si="6"/>
      </c>
      <c r="AC43" s="218">
        <f t="shared" si="6"/>
      </c>
      <c r="AD43" s="218">
        <f t="shared" si="6"/>
      </c>
      <c r="AE43" s="218">
        <f t="shared" si="6"/>
      </c>
      <c r="AF43" s="218">
        <f t="shared" si="5"/>
      </c>
      <c r="AG43" s="218">
        <f t="shared" si="5"/>
      </c>
      <c r="AH43" s="218">
        <f t="shared" si="5"/>
      </c>
      <c r="AI43" s="219">
        <f t="shared" si="5"/>
      </c>
      <c r="AJ43" s="184"/>
      <c r="AK43" s="229">
        <v>1999</v>
      </c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</row>
    <row r="44" spans="1:97" s="4" customFormat="1" ht="18" customHeight="1">
      <c r="A44" s="110"/>
      <c r="B44" s="128">
        <v>33</v>
      </c>
      <c r="C44" s="44"/>
      <c r="D44" s="37"/>
      <c r="E44" s="21"/>
      <c r="F44" s="21"/>
      <c r="G44" s="38"/>
      <c r="H44" s="129"/>
      <c r="I44" s="39"/>
      <c r="J44" s="38"/>
      <c r="K44" s="45"/>
      <c r="L44" s="110"/>
      <c r="M44" s="176">
        <f t="shared" si="7"/>
      </c>
      <c r="N44" s="177">
        <f t="shared" si="8"/>
      </c>
      <c r="O44" s="177">
        <f t="shared" si="9"/>
      </c>
      <c r="P44" s="213">
        <f>IF(G44="","",VLOOKUP(G44,'ZÁVODY-KATEGORIE'!$I$3:$L$16,2))</f>
      </c>
      <c r="Q44" s="214">
        <f>IF(G44="","",VLOOKUP(G44,'ZÁVODY-KATEGORIE'!$I$3:$L$16,3))</f>
      </c>
      <c r="R44" s="215">
        <f>IF(G44="","",VLOOKUP(G44,'ZÁVODY-KATEGORIE'!$I$3:$L$16,4))</f>
      </c>
      <c r="S44" s="216">
        <f>IF(H44="","",VLOOKUP(H44,'ZÁVODY-KATEGORIE'!$I$3:$L$16,3))</f>
      </c>
      <c r="T44" s="175"/>
      <c r="U44" s="175"/>
      <c r="V44" s="217">
        <f t="shared" si="0"/>
      </c>
      <c r="W44" s="218">
        <f t="shared" si="6"/>
      </c>
      <c r="X44" s="218">
        <f t="shared" si="6"/>
      </c>
      <c r="Y44" s="218">
        <f t="shared" si="6"/>
      </c>
      <c r="Z44" s="218">
        <f t="shared" si="6"/>
      </c>
      <c r="AA44" s="218">
        <f t="shared" si="6"/>
      </c>
      <c r="AB44" s="218">
        <f t="shared" si="6"/>
      </c>
      <c r="AC44" s="218">
        <f t="shared" si="6"/>
      </c>
      <c r="AD44" s="218">
        <f t="shared" si="6"/>
      </c>
      <c r="AE44" s="218">
        <f t="shared" si="6"/>
      </c>
      <c r="AF44" s="218">
        <f t="shared" si="5"/>
      </c>
      <c r="AG44" s="218">
        <f t="shared" si="5"/>
      </c>
      <c r="AH44" s="218">
        <f t="shared" si="5"/>
      </c>
      <c r="AI44" s="219">
        <f t="shared" si="5"/>
      </c>
      <c r="AJ44" s="184"/>
      <c r="AK44" s="229">
        <v>1998</v>
      </c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</row>
    <row r="45" spans="1:97" s="4" customFormat="1" ht="18" customHeight="1">
      <c r="A45" s="110"/>
      <c r="B45" s="128">
        <v>34</v>
      </c>
      <c r="C45" s="44"/>
      <c r="D45" s="37"/>
      <c r="E45" s="21"/>
      <c r="F45" s="21"/>
      <c r="G45" s="38"/>
      <c r="H45" s="129"/>
      <c r="I45" s="39"/>
      <c r="J45" s="38"/>
      <c r="K45" s="45"/>
      <c r="L45" s="110"/>
      <c r="M45" s="176">
        <f t="shared" si="7"/>
      </c>
      <c r="N45" s="177">
        <f t="shared" si="8"/>
      </c>
      <c r="O45" s="177">
        <f t="shared" si="9"/>
      </c>
      <c r="P45" s="213">
        <f>IF(G45="","",VLOOKUP(G45,'ZÁVODY-KATEGORIE'!$I$3:$L$16,2))</f>
      </c>
      <c r="Q45" s="214">
        <f>IF(G45="","",VLOOKUP(G45,'ZÁVODY-KATEGORIE'!$I$3:$L$16,3))</f>
      </c>
      <c r="R45" s="215">
        <f>IF(G45="","",VLOOKUP(G45,'ZÁVODY-KATEGORIE'!$I$3:$L$16,4))</f>
      </c>
      <c r="S45" s="216">
        <f>IF(H45="","",VLOOKUP(H45,'ZÁVODY-KATEGORIE'!$I$3:$L$16,3))</f>
      </c>
      <c r="T45" s="175"/>
      <c r="U45" s="175"/>
      <c r="V45" s="217">
        <f t="shared" si="0"/>
      </c>
      <c r="W45" s="218">
        <f t="shared" si="6"/>
      </c>
      <c r="X45" s="218">
        <f t="shared" si="6"/>
      </c>
      <c r="Y45" s="218">
        <f t="shared" si="6"/>
      </c>
      <c r="Z45" s="218">
        <f t="shared" si="6"/>
      </c>
      <c r="AA45" s="218">
        <f t="shared" si="6"/>
      </c>
      <c r="AB45" s="218">
        <f t="shared" si="6"/>
      </c>
      <c r="AC45" s="218">
        <f t="shared" si="6"/>
      </c>
      <c r="AD45" s="218">
        <f t="shared" si="6"/>
      </c>
      <c r="AE45" s="218">
        <f t="shared" si="6"/>
      </c>
      <c r="AF45" s="218">
        <f t="shared" si="5"/>
      </c>
      <c r="AG45" s="218">
        <f t="shared" si="5"/>
      </c>
      <c r="AH45" s="218">
        <f t="shared" si="5"/>
      </c>
      <c r="AI45" s="219">
        <f t="shared" si="5"/>
      </c>
      <c r="AJ45" s="184"/>
      <c r="AK45" s="229">
        <v>1997</v>
      </c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</row>
    <row r="46" spans="1:97" s="4" customFormat="1" ht="18" customHeight="1" thickBot="1">
      <c r="A46" s="110"/>
      <c r="B46" s="128">
        <v>35</v>
      </c>
      <c r="C46" s="44"/>
      <c r="D46" s="37"/>
      <c r="E46" s="21"/>
      <c r="F46" s="21"/>
      <c r="G46" s="38"/>
      <c r="H46" s="129"/>
      <c r="I46" s="39"/>
      <c r="J46" s="38"/>
      <c r="K46" s="45"/>
      <c r="L46" s="110"/>
      <c r="M46" s="176">
        <f t="shared" si="7"/>
      </c>
      <c r="N46" s="177">
        <f t="shared" si="8"/>
      </c>
      <c r="O46" s="177">
        <f t="shared" si="9"/>
      </c>
      <c r="P46" s="213">
        <f>IF(G46="","",VLOOKUP(G46,'ZÁVODY-KATEGORIE'!$I$3:$L$16,2))</f>
      </c>
      <c r="Q46" s="214">
        <f>IF(G46="","",VLOOKUP(G46,'ZÁVODY-KATEGORIE'!$I$3:$L$16,3))</f>
      </c>
      <c r="R46" s="215">
        <f>IF(G46="","",VLOOKUP(G46,'ZÁVODY-KATEGORIE'!$I$3:$L$16,4))</f>
      </c>
      <c r="S46" s="216">
        <f>IF(H46="","",VLOOKUP(H46,'ZÁVODY-KATEGORIE'!$I$3:$L$16,3))</f>
      </c>
      <c r="T46" s="175"/>
      <c r="U46" s="175"/>
      <c r="V46" s="217">
        <f t="shared" si="0"/>
      </c>
      <c r="W46" s="218">
        <f t="shared" si="6"/>
      </c>
      <c r="X46" s="218">
        <f t="shared" si="6"/>
      </c>
      <c r="Y46" s="218">
        <f t="shared" si="6"/>
      </c>
      <c r="Z46" s="218">
        <f t="shared" si="6"/>
      </c>
      <c r="AA46" s="218">
        <f t="shared" si="6"/>
      </c>
      <c r="AB46" s="218">
        <f t="shared" si="6"/>
      </c>
      <c r="AC46" s="218">
        <f t="shared" si="6"/>
      </c>
      <c r="AD46" s="218">
        <f t="shared" si="6"/>
      </c>
      <c r="AE46" s="218">
        <f t="shared" si="6"/>
      </c>
      <c r="AF46" s="218">
        <f t="shared" si="5"/>
      </c>
      <c r="AG46" s="218">
        <f t="shared" si="5"/>
      </c>
      <c r="AH46" s="218">
        <f t="shared" si="5"/>
      </c>
      <c r="AI46" s="219">
        <f t="shared" si="5"/>
      </c>
      <c r="AJ46" s="184"/>
      <c r="AK46" s="229">
        <v>1996</v>
      </c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</row>
    <row r="47" spans="1:37" ht="2.25" customHeight="1" thickBot="1">
      <c r="A47" s="108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08"/>
      <c r="P47" s="181"/>
      <c r="Q47" s="181"/>
      <c r="R47" s="181"/>
      <c r="S47" s="181"/>
      <c r="V47" s="224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6"/>
      <c r="AJ47" s="185"/>
      <c r="AK47" s="229">
        <v>1995</v>
      </c>
    </row>
    <row r="48" spans="1:97" s="4" customFormat="1" ht="28.5" customHeight="1" thickBot="1">
      <c r="A48" s="110"/>
      <c r="B48" s="321" t="s">
        <v>279</v>
      </c>
      <c r="C48" s="322"/>
      <c r="D48" s="322"/>
      <c r="E48" s="323"/>
      <c r="F48" s="315" t="s">
        <v>280</v>
      </c>
      <c r="G48" s="316"/>
      <c r="H48" s="318"/>
      <c r="I48" s="315"/>
      <c r="J48" s="316"/>
      <c r="K48" s="317"/>
      <c r="L48" s="110"/>
      <c r="M48" s="175"/>
      <c r="N48" s="175"/>
      <c r="O48" s="175"/>
      <c r="P48" s="188"/>
      <c r="Q48" s="188"/>
      <c r="R48" s="188"/>
      <c r="S48" s="188"/>
      <c r="T48" s="175"/>
      <c r="U48" s="175"/>
      <c r="V48" s="227">
        <f>SUM(V12:V46)</f>
        <v>0</v>
      </c>
      <c r="W48" s="228">
        <f aca="true" t="shared" si="10" ref="W48:AI48">SUM(W12:W46)</f>
        <v>0</v>
      </c>
      <c r="X48" s="228">
        <f t="shared" si="10"/>
        <v>0</v>
      </c>
      <c r="Y48" s="228">
        <f t="shared" si="10"/>
        <v>0</v>
      </c>
      <c r="Z48" s="228">
        <f t="shared" si="10"/>
        <v>0</v>
      </c>
      <c r="AA48" s="228">
        <f t="shared" si="10"/>
        <v>0</v>
      </c>
      <c r="AB48" s="228">
        <f t="shared" si="10"/>
        <v>0</v>
      </c>
      <c r="AC48" s="228">
        <f t="shared" si="10"/>
        <v>0</v>
      </c>
      <c r="AD48" s="228">
        <f t="shared" si="10"/>
        <v>0</v>
      </c>
      <c r="AE48" s="228">
        <f t="shared" si="10"/>
        <v>0</v>
      </c>
      <c r="AF48" s="228">
        <f t="shared" si="10"/>
        <v>0</v>
      </c>
      <c r="AG48" s="228">
        <f t="shared" si="10"/>
        <v>0</v>
      </c>
      <c r="AH48" s="228">
        <f t="shared" si="10"/>
        <v>0</v>
      </c>
      <c r="AI48" s="228">
        <f t="shared" si="10"/>
        <v>0</v>
      </c>
      <c r="AJ48" s="184"/>
      <c r="AK48" s="229">
        <v>1994</v>
      </c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</row>
    <row r="49" spans="1:97" s="5" customFormat="1" ht="3" customHeight="1">
      <c r="A49" s="110"/>
      <c r="B49" s="326" t="s">
        <v>11</v>
      </c>
      <c r="C49" s="327"/>
      <c r="D49" s="327"/>
      <c r="E49" s="327"/>
      <c r="F49" s="327"/>
      <c r="G49" s="327"/>
      <c r="H49" s="327"/>
      <c r="I49" s="327"/>
      <c r="J49" s="329" t="s">
        <v>99</v>
      </c>
      <c r="K49" s="327"/>
      <c r="L49" s="106"/>
      <c r="M49" s="175"/>
      <c r="N49" s="172"/>
      <c r="O49" s="172"/>
      <c r="P49" s="179"/>
      <c r="Q49" s="179"/>
      <c r="R49" s="179"/>
      <c r="S49" s="179"/>
      <c r="T49" s="172"/>
      <c r="U49" s="172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86"/>
      <c r="AK49" s="229">
        <v>1993</v>
      </c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</row>
    <row r="50" spans="1:97" s="6" customFormat="1" ht="6" customHeight="1">
      <c r="A50" s="111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111"/>
      <c r="M50" s="178"/>
      <c r="N50" s="178"/>
      <c r="O50" s="178"/>
      <c r="P50" s="189"/>
      <c r="Q50" s="189"/>
      <c r="R50" s="189"/>
      <c r="S50" s="189"/>
      <c r="T50" s="178"/>
      <c r="U50" s="178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87"/>
      <c r="AK50" s="229">
        <v>1992</v>
      </c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</row>
    <row r="51" spans="1:37" ht="15" customHeight="1">
      <c r="A51" s="173"/>
      <c r="B51" s="192"/>
      <c r="C51" s="192"/>
      <c r="D51" s="192"/>
      <c r="E51" s="192"/>
      <c r="F51" s="173"/>
      <c r="G51" s="173"/>
      <c r="H51" s="173"/>
      <c r="I51" s="173"/>
      <c r="J51" s="173"/>
      <c r="K51" s="173"/>
      <c r="L51" s="173"/>
      <c r="P51" s="181"/>
      <c r="Q51" s="181"/>
      <c r="R51" s="181"/>
      <c r="S51" s="18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85"/>
      <c r="AK51" s="229">
        <v>1991</v>
      </c>
    </row>
    <row r="52" spans="1:37" ht="15">
      <c r="A52" s="173"/>
      <c r="B52" s="192"/>
      <c r="C52" s="192"/>
      <c r="D52" s="192"/>
      <c r="E52" s="192"/>
      <c r="F52" s="173"/>
      <c r="G52" s="173"/>
      <c r="H52" s="173"/>
      <c r="I52" s="173"/>
      <c r="J52" s="173"/>
      <c r="K52" s="173"/>
      <c r="L52" s="173"/>
      <c r="P52" s="181"/>
      <c r="Q52" s="181"/>
      <c r="R52" s="181"/>
      <c r="S52" s="181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K52" s="229">
        <v>1990</v>
      </c>
    </row>
    <row r="53" spans="1:37" ht="15">
      <c r="A53" s="173"/>
      <c r="B53" s="192"/>
      <c r="C53" s="192"/>
      <c r="D53" s="192"/>
      <c r="E53" s="192"/>
      <c r="F53" s="173"/>
      <c r="G53" s="173"/>
      <c r="H53" s="173"/>
      <c r="I53" s="173"/>
      <c r="J53" s="173"/>
      <c r="K53" s="173"/>
      <c r="L53" s="173"/>
      <c r="P53" s="181"/>
      <c r="Q53" s="181"/>
      <c r="R53" s="181"/>
      <c r="S53" s="181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K53" s="229">
        <v>1989</v>
      </c>
    </row>
    <row r="54" spans="1:37" ht="15">
      <c r="A54" s="173"/>
      <c r="B54" s="192"/>
      <c r="C54" s="192"/>
      <c r="D54" s="192"/>
      <c r="E54" s="192"/>
      <c r="F54" s="173"/>
      <c r="G54" s="173"/>
      <c r="H54" s="173"/>
      <c r="I54" s="173"/>
      <c r="J54" s="173"/>
      <c r="K54" s="173"/>
      <c r="L54" s="173"/>
      <c r="P54" s="181"/>
      <c r="Q54" s="181"/>
      <c r="R54" s="181"/>
      <c r="S54" s="181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K54" s="229">
        <v>1988</v>
      </c>
    </row>
    <row r="55" spans="1:37" ht="15">
      <c r="A55" s="173"/>
      <c r="B55" s="192"/>
      <c r="C55" s="192"/>
      <c r="D55" s="192"/>
      <c r="E55" s="192"/>
      <c r="F55" s="173"/>
      <c r="G55" s="173"/>
      <c r="H55" s="173"/>
      <c r="I55" s="173"/>
      <c r="J55" s="173"/>
      <c r="K55" s="173"/>
      <c r="L55" s="173"/>
      <c r="P55" s="181"/>
      <c r="Q55" s="181"/>
      <c r="R55" s="181"/>
      <c r="S55" s="181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K55" s="229">
        <v>1987</v>
      </c>
    </row>
    <row r="56" spans="1:35" ht="13.5">
      <c r="A56" s="173"/>
      <c r="B56" s="192"/>
      <c r="C56" s="192"/>
      <c r="D56" s="192"/>
      <c r="E56" s="192"/>
      <c r="F56" s="173"/>
      <c r="G56" s="173"/>
      <c r="H56" s="173"/>
      <c r="I56" s="173"/>
      <c r="J56" s="173"/>
      <c r="K56" s="173"/>
      <c r="L56" s="173"/>
      <c r="P56" s="181"/>
      <c r="Q56" s="181"/>
      <c r="R56" s="181"/>
      <c r="S56" s="181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</row>
    <row r="57" spans="2:35" s="173" customFormat="1" ht="15" customHeight="1">
      <c r="B57" s="192"/>
      <c r="C57" s="192"/>
      <c r="D57" s="192"/>
      <c r="E57" s="192"/>
      <c r="P57" s="181"/>
      <c r="Q57" s="181"/>
      <c r="R57" s="181"/>
      <c r="S57" s="181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</row>
    <row r="58" spans="2:35" s="173" customFormat="1" ht="15" customHeight="1">
      <c r="B58" s="192"/>
      <c r="C58" s="192"/>
      <c r="D58" s="192"/>
      <c r="E58" s="192"/>
      <c r="P58" s="181"/>
      <c r="Q58" s="181"/>
      <c r="R58" s="181"/>
      <c r="S58" s="181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</row>
    <row r="59" spans="2:35" s="173" customFormat="1" ht="15" customHeight="1">
      <c r="B59" s="192"/>
      <c r="C59" s="192"/>
      <c r="D59" s="192"/>
      <c r="E59" s="192"/>
      <c r="P59" s="181"/>
      <c r="Q59" s="181"/>
      <c r="R59" s="181"/>
      <c r="S59" s="181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</row>
    <row r="60" spans="2:35" s="173" customFormat="1" ht="15" customHeight="1">
      <c r="B60" s="192"/>
      <c r="C60" s="192"/>
      <c r="D60" s="192"/>
      <c r="E60" s="192"/>
      <c r="P60" s="181"/>
      <c r="Q60" s="181"/>
      <c r="R60" s="181"/>
      <c r="S60" s="181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</row>
    <row r="61" spans="2:35" s="173" customFormat="1" ht="15" customHeight="1">
      <c r="B61" s="192"/>
      <c r="C61" s="192"/>
      <c r="D61" s="192"/>
      <c r="E61" s="192"/>
      <c r="P61" s="181"/>
      <c r="Q61" s="181"/>
      <c r="R61" s="181"/>
      <c r="S61" s="181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</row>
    <row r="62" spans="2:35" s="173" customFormat="1" ht="15" customHeight="1">
      <c r="B62" s="192"/>
      <c r="C62" s="192"/>
      <c r="D62" s="192"/>
      <c r="E62" s="192"/>
      <c r="P62" s="181"/>
      <c r="Q62" s="181"/>
      <c r="R62" s="181"/>
      <c r="S62" s="181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</row>
    <row r="63" spans="2:35" s="173" customFormat="1" ht="15" customHeight="1">
      <c r="B63" s="192"/>
      <c r="C63" s="192"/>
      <c r="D63" s="192"/>
      <c r="E63" s="192"/>
      <c r="P63" s="181"/>
      <c r="Q63" s="181"/>
      <c r="R63" s="181"/>
      <c r="S63" s="181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</row>
    <row r="64" spans="2:35" s="173" customFormat="1" ht="15" customHeight="1">
      <c r="B64" s="192"/>
      <c r="C64" s="192"/>
      <c r="D64" s="192"/>
      <c r="E64" s="192"/>
      <c r="P64" s="181"/>
      <c r="Q64" s="181"/>
      <c r="R64" s="181"/>
      <c r="S64" s="181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</row>
    <row r="65" spans="2:35" s="173" customFormat="1" ht="15" customHeight="1">
      <c r="B65" s="192"/>
      <c r="C65" s="192"/>
      <c r="D65" s="192"/>
      <c r="E65" s="192"/>
      <c r="P65" s="181"/>
      <c r="Q65" s="181"/>
      <c r="R65" s="181"/>
      <c r="S65" s="181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</row>
    <row r="66" spans="2:35" s="173" customFormat="1" ht="15" customHeight="1">
      <c r="B66" s="192"/>
      <c r="C66" s="192"/>
      <c r="D66" s="192"/>
      <c r="E66" s="192"/>
      <c r="P66" s="181"/>
      <c r="Q66" s="181"/>
      <c r="R66" s="181"/>
      <c r="S66" s="181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</row>
    <row r="67" spans="2:35" s="173" customFormat="1" ht="15" customHeight="1">
      <c r="B67" s="192"/>
      <c r="C67" s="192"/>
      <c r="D67" s="192"/>
      <c r="E67" s="192"/>
      <c r="P67" s="181"/>
      <c r="Q67" s="181"/>
      <c r="R67" s="181"/>
      <c r="S67" s="181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</row>
    <row r="68" spans="2:35" s="173" customFormat="1" ht="15" customHeight="1">
      <c r="B68" s="192"/>
      <c r="C68" s="192"/>
      <c r="D68" s="192"/>
      <c r="E68" s="192"/>
      <c r="P68" s="181"/>
      <c r="Q68" s="181"/>
      <c r="R68" s="181"/>
      <c r="S68" s="181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</row>
    <row r="69" spans="2:35" s="173" customFormat="1" ht="15" customHeight="1">
      <c r="B69" s="192"/>
      <c r="C69" s="192"/>
      <c r="D69" s="192"/>
      <c r="E69" s="192"/>
      <c r="P69" s="181"/>
      <c r="Q69" s="181"/>
      <c r="R69" s="181"/>
      <c r="S69" s="181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</row>
    <row r="70" spans="2:35" s="173" customFormat="1" ht="15" customHeight="1">
      <c r="B70" s="192"/>
      <c r="C70" s="192"/>
      <c r="D70" s="192"/>
      <c r="E70" s="192"/>
      <c r="P70" s="181"/>
      <c r="Q70" s="181"/>
      <c r="R70" s="181"/>
      <c r="S70" s="181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</row>
    <row r="71" spans="2:35" s="173" customFormat="1" ht="15" customHeight="1">
      <c r="B71" s="192"/>
      <c r="C71" s="192"/>
      <c r="D71" s="192"/>
      <c r="E71" s="192"/>
      <c r="P71" s="181"/>
      <c r="Q71" s="181"/>
      <c r="R71" s="181"/>
      <c r="S71" s="181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</row>
    <row r="72" spans="2:35" s="173" customFormat="1" ht="15" customHeight="1">
      <c r="B72" s="192"/>
      <c r="C72" s="192"/>
      <c r="D72" s="192"/>
      <c r="E72" s="192"/>
      <c r="P72" s="181"/>
      <c r="Q72" s="181"/>
      <c r="R72" s="181"/>
      <c r="S72" s="181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</row>
    <row r="73" spans="2:35" s="173" customFormat="1" ht="15" customHeight="1">
      <c r="B73" s="192"/>
      <c r="C73" s="192"/>
      <c r="D73" s="192"/>
      <c r="E73" s="192"/>
      <c r="P73" s="181"/>
      <c r="Q73" s="181"/>
      <c r="R73" s="181"/>
      <c r="S73" s="181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</row>
    <row r="74" spans="2:35" s="173" customFormat="1" ht="15" customHeight="1">
      <c r="B74" s="192"/>
      <c r="C74" s="192"/>
      <c r="D74" s="192"/>
      <c r="E74" s="192"/>
      <c r="P74" s="181"/>
      <c r="Q74" s="181"/>
      <c r="R74" s="181"/>
      <c r="S74" s="181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</row>
    <row r="75" spans="2:35" s="173" customFormat="1" ht="15" customHeight="1">
      <c r="B75" s="192"/>
      <c r="C75" s="192"/>
      <c r="D75" s="192"/>
      <c r="E75" s="192"/>
      <c r="P75" s="181"/>
      <c r="Q75" s="181"/>
      <c r="R75" s="181"/>
      <c r="S75" s="181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</row>
    <row r="76" spans="2:35" s="173" customFormat="1" ht="15" customHeight="1">
      <c r="B76" s="192"/>
      <c r="C76" s="192"/>
      <c r="D76" s="192"/>
      <c r="E76" s="192"/>
      <c r="P76" s="181"/>
      <c r="Q76" s="181"/>
      <c r="R76" s="181"/>
      <c r="S76" s="181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</row>
    <row r="77" spans="2:35" s="173" customFormat="1" ht="15" customHeight="1">
      <c r="B77" s="192"/>
      <c r="C77" s="192"/>
      <c r="D77" s="192"/>
      <c r="E77" s="192"/>
      <c r="P77" s="181"/>
      <c r="Q77" s="181"/>
      <c r="R77" s="181"/>
      <c r="S77" s="181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</row>
    <row r="78" spans="2:35" s="173" customFormat="1" ht="15" customHeight="1">
      <c r="B78" s="192"/>
      <c r="C78" s="192"/>
      <c r="D78" s="192"/>
      <c r="E78" s="192"/>
      <c r="P78" s="181"/>
      <c r="Q78" s="181"/>
      <c r="R78" s="181"/>
      <c r="S78" s="181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</row>
    <row r="79" spans="2:35" s="173" customFormat="1" ht="15" customHeight="1">
      <c r="B79" s="192"/>
      <c r="C79" s="192"/>
      <c r="D79" s="192"/>
      <c r="E79" s="192"/>
      <c r="P79" s="181"/>
      <c r="Q79" s="181"/>
      <c r="R79" s="181"/>
      <c r="S79" s="181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</row>
    <row r="80" spans="2:35" s="173" customFormat="1" ht="15" customHeight="1">
      <c r="B80" s="192"/>
      <c r="C80" s="192"/>
      <c r="D80" s="192"/>
      <c r="E80" s="192"/>
      <c r="P80" s="181"/>
      <c r="Q80" s="181"/>
      <c r="R80" s="181"/>
      <c r="S80" s="181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</row>
    <row r="81" spans="2:35" s="173" customFormat="1" ht="15" customHeight="1">
      <c r="B81" s="192"/>
      <c r="C81" s="192"/>
      <c r="D81" s="192"/>
      <c r="E81" s="192"/>
      <c r="P81" s="181"/>
      <c r="Q81" s="181"/>
      <c r="R81" s="181"/>
      <c r="S81" s="181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</row>
    <row r="82" spans="2:35" s="173" customFormat="1" ht="15" customHeight="1">
      <c r="B82" s="192"/>
      <c r="C82" s="192"/>
      <c r="D82" s="192"/>
      <c r="E82" s="192"/>
      <c r="P82" s="181"/>
      <c r="Q82" s="181"/>
      <c r="R82" s="181"/>
      <c r="S82" s="181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</row>
    <row r="83" spans="2:35" s="173" customFormat="1" ht="15" customHeight="1">
      <c r="B83" s="192"/>
      <c r="C83" s="192"/>
      <c r="D83" s="192"/>
      <c r="E83" s="192"/>
      <c r="P83" s="181"/>
      <c r="Q83" s="181"/>
      <c r="R83" s="181"/>
      <c r="S83" s="181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</row>
    <row r="84" spans="2:35" s="173" customFormat="1" ht="15" customHeight="1">
      <c r="B84" s="192"/>
      <c r="C84" s="192"/>
      <c r="D84" s="192"/>
      <c r="E84" s="192"/>
      <c r="P84" s="181"/>
      <c r="Q84" s="181"/>
      <c r="R84" s="181"/>
      <c r="S84" s="181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</row>
    <row r="85" spans="2:35" s="173" customFormat="1" ht="15" customHeight="1">
      <c r="B85" s="192"/>
      <c r="C85" s="192"/>
      <c r="D85" s="192"/>
      <c r="E85" s="192"/>
      <c r="P85" s="181"/>
      <c r="Q85" s="181"/>
      <c r="R85" s="181"/>
      <c r="S85" s="181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</row>
    <row r="86" spans="2:35" s="173" customFormat="1" ht="15" customHeight="1">
      <c r="B86" s="192"/>
      <c r="C86" s="192"/>
      <c r="D86" s="192"/>
      <c r="E86" s="192"/>
      <c r="P86" s="181"/>
      <c r="Q86" s="181"/>
      <c r="R86" s="181"/>
      <c r="S86" s="181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</row>
    <row r="87" spans="2:35" s="173" customFormat="1" ht="15" customHeight="1">
      <c r="B87" s="192"/>
      <c r="C87" s="192"/>
      <c r="D87" s="192"/>
      <c r="E87" s="192"/>
      <c r="P87" s="181"/>
      <c r="Q87" s="181"/>
      <c r="R87" s="181"/>
      <c r="S87" s="181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</row>
    <row r="88" spans="2:35" s="173" customFormat="1" ht="15" customHeight="1">
      <c r="B88" s="192"/>
      <c r="C88" s="192"/>
      <c r="D88" s="192"/>
      <c r="E88" s="192"/>
      <c r="P88" s="181"/>
      <c r="Q88" s="181"/>
      <c r="R88" s="181"/>
      <c r="S88" s="181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</row>
    <row r="89" spans="2:35" s="173" customFormat="1" ht="15" customHeight="1">
      <c r="B89" s="192"/>
      <c r="C89" s="192"/>
      <c r="D89" s="192"/>
      <c r="E89" s="192"/>
      <c r="P89" s="181"/>
      <c r="Q89" s="181"/>
      <c r="R89" s="181"/>
      <c r="S89" s="181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</row>
    <row r="90" spans="2:35" s="173" customFormat="1" ht="15" customHeight="1">
      <c r="B90" s="192"/>
      <c r="C90" s="192"/>
      <c r="D90" s="192"/>
      <c r="E90" s="192"/>
      <c r="P90" s="181"/>
      <c r="Q90" s="181"/>
      <c r="R90" s="181"/>
      <c r="S90" s="181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</row>
    <row r="91" spans="2:35" s="173" customFormat="1" ht="15" customHeight="1">
      <c r="B91" s="192"/>
      <c r="C91" s="192"/>
      <c r="D91" s="192"/>
      <c r="E91" s="192"/>
      <c r="P91" s="181"/>
      <c r="Q91" s="181"/>
      <c r="R91" s="181"/>
      <c r="S91" s="181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</row>
    <row r="92" spans="2:35" s="173" customFormat="1" ht="15" customHeight="1">
      <c r="B92" s="192"/>
      <c r="C92" s="192"/>
      <c r="D92" s="192"/>
      <c r="E92" s="192"/>
      <c r="P92" s="181"/>
      <c r="Q92" s="181"/>
      <c r="R92" s="181"/>
      <c r="S92" s="181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</row>
    <row r="93" spans="2:35" s="173" customFormat="1" ht="15" customHeight="1">
      <c r="B93" s="192"/>
      <c r="C93" s="192"/>
      <c r="D93" s="192"/>
      <c r="E93" s="192"/>
      <c r="P93" s="181"/>
      <c r="Q93" s="181"/>
      <c r="R93" s="181"/>
      <c r="S93" s="181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</row>
    <row r="94" spans="2:35" s="173" customFormat="1" ht="15" customHeight="1">
      <c r="B94" s="192"/>
      <c r="C94" s="192"/>
      <c r="D94" s="192"/>
      <c r="E94" s="192"/>
      <c r="P94" s="181"/>
      <c r="Q94" s="181"/>
      <c r="R94" s="181"/>
      <c r="S94" s="181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</row>
    <row r="95" spans="2:35" s="173" customFormat="1" ht="15" customHeight="1">
      <c r="B95" s="192"/>
      <c r="C95" s="192"/>
      <c r="D95" s="192"/>
      <c r="E95" s="192"/>
      <c r="P95" s="181"/>
      <c r="Q95" s="181"/>
      <c r="R95" s="181"/>
      <c r="S95" s="181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</row>
    <row r="96" spans="2:35" s="173" customFormat="1" ht="15" customHeight="1">
      <c r="B96" s="192"/>
      <c r="C96" s="192"/>
      <c r="D96" s="192"/>
      <c r="E96" s="192"/>
      <c r="P96" s="181"/>
      <c r="Q96" s="181"/>
      <c r="R96" s="181"/>
      <c r="S96" s="181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</row>
    <row r="97" spans="2:35" s="173" customFormat="1" ht="15" customHeight="1">
      <c r="B97" s="192"/>
      <c r="C97" s="192"/>
      <c r="D97" s="192"/>
      <c r="E97" s="192"/>
      <c r="P97" s="181"/>
      <c r="Q97" s="181"/>
      <c r="R97" s="181"/>
      <c r="S97" s="181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</row>
    <row r="98" spans="2:35" s="173" customFormat="1" ht="15" customHeight="1">
      <c r="B98" s="192"/>
      <c r="C98" s="192"/>
      <c r="D98" s="192"/>
      <c r="E98" s="192"/>
      <c r="P98" s="181"/>
      <c r="Q98" s="181"/>
      <c r="R98" s="181"/>
      <c r="S98" s="181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</row>
    <row r="99" spans="2:35" s="173" customFormat="1" ht="15" customHeight="1">
      <c r="B99" s="192"/>
      <c r="C99" s="192"/>
      <c r="D99" s="192"/>
      <c r="E99" s="192"/>
      <c r="P99" s="181"/>
      <c r="Q99" s="181"/>
      <c r="R99" s="181"/>
      <c r="S99" s="181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</row>
    <row r="100" spans="2:35" s="173" customFormat="1" ht="15" customHeight="1">
      <c r="B100" s="192"/>
      <c r="C100" s="192"/>
      <c r="D100" s="192"/>
      <c r="E100" s="192"/>
      <c r="P100" s="181"/>
      <c r="Q100" s="181"/>
      <c r="R100" s="181"/>
      <c r="S100" s="181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</row>
    <row r="101" spans="2:35" s="173" customFormat="1" ht="15" customHeight="1">
      <c r="B101" s="192"/>
      <c r="C101" s="192"/>
      <c r="D101" s="192"/>
      <c r="E101" s="192"/>
      <c r="P101" s="181"/>
      <c r="Q101" s="181"/>
      <c r="R101" s="181"/>
      <c r="S101" s="181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</row>
    <row r="102" spans="2:35" s="173" customFormat="1" ht="15" customHeight="1">
      <c r="B102" s="192"/>
      <c r="C102" s="192"/>
      <c r="D102" s="192"/>
      <c r="E102" s="192"/>
      <c r="P102" s="181"/>
      <c r="Q102" s="181"/>
      <c r="R102" s="181"/>
      <c r="S102" s="181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</row>
    <row r="103" spans="2:35" s="173" customFormat="1" ht="15" customHeight="1">
      <c r="B103" s="192"/>
      <c r="C103" s="192"/>
      <c r="D103" s="192"/>
      <c r="E103" s="192"/>
      <c r="P103" s="181"/>
      <c r="Q103" s="181"/>
      <c r="R103" s="181"/>
      <c r="S103" s="181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</row>
    <row r="104" spans="2:35" s="173" customFormat="1" ht="15" customHeight="1">
      <c r="B104" s="192"/>
      <c r="C104" s="192"/>
      <c r="D104" s="192"/>
      <c r="E104" s="192"/>
      <c r="P104" s="181"/>
      <c r="Q104" s="181"/>
      <c r="R104" s="181"/>
      <c r="S104" s="181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</row>
    <row r="105" spans="2:35" s="173" customFormat="1" ht="15" customHeight="1">
      <c r="B105" s="192"/>
      <c r="C105" s="192"/>
      <c r="D105" s="192"/>
      <c r="E105" s="192"/>
      <c r="P105" s="181"/>
      <c r="Q105" s="181"/>
      <c r="R105" s="181"/>
      <c r="S105" s="181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</row>
    <row r="106" spans="2:35" s="173" customFormat="1" ht="15" customHeight="1">
      <c r="B106" s="192"/>
      <c r="C106" s="192"/>
      <c r="D106" s="192"/>
      <c r="E106" s="192"/>
      <c r="P106" s="181"/>
      <c r="Q106" s="181"/>
      <c r="R106" s="181"/>
      <c r="S106" s="181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</row>
    <row r="107" spans="2:35" s="173" customFormat="1" ht="15" customHeight="1">
      <c r="B107" s="192"/>
      <c r="C107" s="192"/>
      <c r="D107" s="192"/>
      <c r="E107" s="192"/>
      <c r="P107" s="181"/>
      <c r="Q107" s="181"/>
      <c r="R107" s="181"/>
      <c r="S107" s="181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</row>
    <row r="108" spans="2:35" s="173" customFormat="1" ht="15" customHeight="1">
      <c r="B108" s="192"/>
      <c r="C108" s="192"/>
      <c r="D108" s="192"/>
      <c r="E108" s="192"/>
      <c r="P108" s="181"/>
      <c r="Q108" s="181"/>
      <c r="R108" s="181"/>
      <c r="S108" s="181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</row>
    <row r="109" spans="2:35" s="173" customFormat="1" ht="15" customHeight="1">
      <c r="B109" s="192"/>
      <c r="C109" s="192"/>
      <c r="D109" s="192"/>
      <c r="E109" s="192"/>
      <c r="P109" s="181"/>
      <c r="Q109" s="181"/>
      <c r="R109" s="181"/>
      <c r="S109" s="181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</row>
    <row r="110" spans="2:35" s="173" customFormat="1" ht="15" customHeight="1">
      <c r="B110" s="192"/>
      <c r="C110" s="192"/>
      <c r="D110" s="192"/>
      <c r="E110" s="192"/>
      <c r="P110" s="181"/>
      <c r="Q110" s="181"/>
      <c r="R110" s="181"/>
      <c r="S110" s="181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</row>
    <row r="111" spans="2:35" s="173" customFormat="1" ht="15" customHeight="1">
      <c r="B111" s="192"/>
      <c r="C111" s="192"/>
      <c r="D111" s="192"/>
      <c r="E111" s="192"/>
      <c r="P111" s="181"/>
      <c r="Q111" s="181"/>
      <c r="R111" s="181"/>
      <c r="S111" s="181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</row>
    <row r="112" spans="2:35" s="173" customFormat="1" ht="15" customHeight="1">
      <c r="B112" s="192"/>
      <c r="C112" s="192"/>
      <c r="D112" s="192"/>
      <c r="E112" s="192"/>
      <c r="P112" s="181"/>
      <c r="Q112" s="181"/>
      <c r="R112" s="181"/>
      <c r="S112" s="181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</row>
    <row r="113" spans="2:35" s="173" customFormat="1" ht="15" customHeight="1">
      <c r="B113" s="192"/>
      <c r="C113" s="192"/>
      <c r="D113" s="192"/>
      <c r="E113" s="192"/>
      <c r="P113" s="181"/>
      <c r="Q113" s="181"/>
      <c r="R113" s="181"/>
      <c r="S113" s="181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</row>
    <row r="114" spans="2:35" s="173" customFormat="1" ht="15" customHeight="1">
      <c r="B114" s="192"/>
      <c r="C114" s="192"/>
      <c r="D114" s="192"/>
      <c r="E114" s="192"/>
      <c r="P114" s="181"/>
      <c r="Q114" s="181"/>
      <c r="R114" s="181"/>
      <c r="S114" s="181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</row>
    <row r="115" spans="2:35" s="173" customFormat="1" ht="15" customHeight="1">
      <c r="B115" s="192"/>
      <c r="C115" s="192"/>
      <c r="D115" s="192"/>
      <c r="E115" s="192"/>
      <c r="P115" s="181"/>
      <c r="Q115" s="181"/>
      <c r="R115" s="181"/>
      <c r="S115" s="181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</row>
    <row r="116" spans="2:35" s="173" customFormat="1" ht="15" customHeight="1">
      <c r="B116" s="192"/>
      <c r="C116" s="192"/>
      <c r="D116" s="192"/>
      <c r="E116" s="192"/>
      <c r="P116" s="181"/>
      <c r="Q116" s="181"/>
      <c r="R116" s="181"/>
      <c r="S116" s="181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</row>
    <row r="117" spans="2:35" s="173" customFormat="1" ht="15" customHeight="1">
      <c r="B117" s="192"/>
      <c r="C117" s="192"/>
      <c r="D117" s="192"/>
      <c r="E117" s="192"/>
      <c r="P117" s="181"/>
      <c r="Q117" s="181"/>
      <c r="R117" s="181"/>
      <c r="S117" s="181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</row>
    <row r="118" spans="2:35" s="173" customFormat="1" ht="15" customHeight="1">
      <c r="B118" s="192"/>
      <c r="C118" s="192"/>
      <c r="D118" s="192"/>
      <c r="E118" s="192"/>
      <c r="P118" s="181"/>
      <c r="Q118" s="181"/>
      <c r="R118" s="181"/>
      <c r="S118" s="181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</row>
    <row r="119" spans="2:35" s="173" customFormat="1" ht="15" customHeight="1">
      <c r="B119" s="192"/>
      <c r="C119" s="192"/>
      <c r="D119" s="192"/>
      <c r="E119" s="192"/>
      <c r="P119" s="181"/>
      <c r="Q119" s="181"/>
      <c r="R119" s="181"/>
      <c r="S119" s="181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</row>
    <row r="120" spans="2:35" s="173" customFormat="1" ht="15" customHeight="1">
      <c r="B120" s="192"/>
      <c r="C120" s="192"/>
      <c r="D120" s="192"/>
      <c r="E120" s="192"/>
      <c r="P120" s="181"/>
      <c r="Q120" s="181"/>
      <c r="R120" s="181"/>
      <c r="S120" s="181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</row>
    <row r="121" spans="2:35" s="173" customFormat="1" ht="15" customHeight="1">
      <c r="B121" s="192"/>
      <c r="C121" s="192"/>
      <c r="D121" s="192"/>
      <c r="E121" s="192"/>
      <c r="P121" s="181"/>
      <c r="Q121" s="181"/>
      <c r="R121" s="181"/>
      <c r="S121" s="181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</row>
    <row r="122" spans="2:35" s="173" customFormat="1" ht="15" customHeight="1">
      <c r="B122" s="192"/>
      <c r="C122" s="192"/>
      <c r="D122" s="192"/>
      <c r="E122" s="192"/>
      <c r="P122" s="181"/>
      <c r="Q122" s="181"/>
      <c r="R122" s="181"/>
      <c r="S122" s="181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</row>
    <row r="123" spans="2:35" s="173" customFormat="1" ht="15" customHeight="1">
      <c r="B123" s="192"/>
      <c r="C123" s="192"/>
      <c r="D123" s="192"/>
      <c r="E123" s="192"/>
      <c r="P123" s="181"/>
      <c r="Q123" s="181"/>
      <c r="R123" s="181"/>
      <c r="S123" s="181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</row>
    <row r="124" spans="2:35" s="173" customFormat="1" ht="15" customHeight="1">
      <c r="B124" s="192"/>
      <c r="C124" s="192"/>
      <c r="D124" s="192"/>
      <c r="E124" s="192"/>
      <c r="P124" s="181"/>
      <c r="Q124" s="181"/>
      <c r="R124" s="181"/>
      <c r="S124" s="181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</row>
    <row r="125" spans="2:35" s="173" customFormat="1" ht="15" customHeight="1">
      <c r="B125" s="192"/>
      <c r="C125" s="192"/>
      <c r="D125" s="192"/>
      <c r="E125" s="192"/>
      <c r="P125" s="181"/>
      <c r="Q125" s="181"/>
      <c r="R125" s="181"/>
      <c r="S125" s="181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</row>
    <row r="126" spans="2:35" s="173" customFormat="1" ht="15" customHeight="1">
      <c r="B126" s="192"/>
      <c r="C126" s="192"/>
      <c r="D126" s="192"/>
      <c r="E126" s="192"/>
      <c r="P126" s="181"/>
      <c r="Q126" s="181"/>
      <c r="R126" s="181"/>
      <c r="S126" s="181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</row>
    <row r="127" spans="2:35" s="173" customFormat="1" ht="15" customHeight="1">
      <c r="B127" s="192"/>
      <c r="C127" s="192"/>
      <c r="D127" s="192"/>
      <c r="E127" s="192"/>
      <c r="P127" s="181"/>
      <c r="Q127" s="181"/>
      <c r="R127" s="181"/>
      <c r="S127" s="181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</row>
    <row r="128" spans="2:35" s="173" customFormat="1" ht="15" customHeight="1">
      <c r="B128" s="192"/>
      <c r="C128" s="192"/>
      <c r="D128" s="192"/>
      <c r="E128" s="192"/>
      <c r="P128" s="181"/>
      <c r="Q128" s="181"/>
      <c r="R128" s="181"/>
      <c r="S128" s="181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</row>
    <row r="129" spans="2:35" s="173" customFormat="1" ht="15" customHeight="1">
      <c r="B129" s="192"/>
      <c r="C129" s="192"/>
      <c r="D129" s="192"/>
      <c r="E129" s="192"/>
      <c r="P129" s="181"/>
      <c r="Q129" s="181"/>
      <c r="R129" s="181"/>
      <c r="S129" s="181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</row>
    <row r="130" spans="2:35" s="173" customFormat="1" ht="15" customHeight="1">
      <c r="B130" s="192"/>
      <c r="C130" s="192"/>
      <c r="D130" s="192"/>
      <c r="E130" s="192"/>
      <c r="P130" s="181"/>
      <c r="Q130" s="181"/>
      <c r="R130" s="181"/>
      <c r="S130" s="181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</row>
    <row r="131" spans="2:35" s="173" customFormat="1" ht="15" customHeight="1">
      <c r="B131" s="192"/>
      <c r="C131" s="192"/>
      <c r="D131" s="192"/>
      <c r="E131" s="192"/>
      <c r="P131" s="181"/>
      <c r="Q131" s="181"/>
      <c r="R131" s="181"/>
      <c r="S131" s="181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</row>
    <row r="132" spans="2:35" s="173" customFormat="1" ht="15" customHeight="1">
      <c r="B132" s="192"/>
      <c r="C132" s="192"/>
      <c r="D132" s="192"/>
      <c r="E132" s="192"/>
      <c r="P132" s="181"/>
      <c r="Q132" s="181"/>
      <c r="R132" s="181"/>
      <c r="S132" s="181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</row>
    <row r="133" spans="2:35" s="173" customFormat="1" ht="15" customHeight="1">
      <c r="B133" s="192"/>
      <c r="C133" s="192"/>
      <c r="D133" s="192"/>
      <c r="E133" s="192"/>
      <c r="P133" s="181"/>
      <c r="Q133" s="181"/>
      <c r="R133" s="181"/>
      <c r="S133" s="181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</row>
    <row r="134" spans="2:35" s="173" customFormat="1" ht="15" customHeight="1">
      <c r="B134" s="192"/>
      <c r="C134" s="192"/>
      <c r="D134" s="192"/>
      <c r="E134" s="192"/>
      <c r="P134" s="181"/>
      <c r="Q134" s="181"/>
      <c r="R134" s="181"/>
      <c r="S134" s="181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</row>
    <row r="135" spans="2:35" s="173" customFormat="1" ht="15" customHeight="1">
      <c r="B135" s="192"/>
      <c r="C135" s="192"/>
      <c r="D135" s="192"/>
      <c r="E135" s="192"/>
      <c r="P135" s="181"/>
      <c r="Q135" s="181"/>
      <c r="R135" s="181"/>
      <c r="S135" s="181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</row>
    <row r="136" spans="2:35" s="173" customFormat="1" ht="15" customHeight="1">
      <c r="B136" s="192"/>
      <c r="C136" s="192"/>
      <c r="D136" s="192"/>
      <c r="E136" s="192"/>
      <c r="P136" s="181"/>
      <c r="Q136" s="181"/>
      <c r="R136" s="181"/>
      <c r="S136" s="181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</row>
    <row r="137" spans="2:35" s="173" customFormat="1" ht="15" customHeight="1">
      <c r="B137" s="192"/>
      <c r="C137" s="192"/>
      <c r="D137" s="192"/>
      <c r="E137" s="192"/>
      <c r="P137" s="181"/>
      <c r="Q137" s="181"/>
      <c r="R137" s="181"/>
      <c r="S137" s="181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</row>
    <row r="138" spans="2:35" s="173" customFormat="1" ht="15" customHeight="1">
      <c r="B138" s="192"/>
      <c r="C138" s="192"/>
      <c r="D138" s="192"/>
      <c r="E138" s="192"/>
      <c r="P138" s="181"/>
      <c r="Q138" s="181"/>
      <c r="R138" s="181"/>
      <c r="S138" s="181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</row>
    <row r="139" spans="2:35" s="173" customFormat="1" ht="15" customHeight="1">
      <c r="B139" s="192"/>
      <c r="C139" s="192"/>
      <c r="D139" s="192"/>
      <c r="E139" s="192"/>
      <c r="P139" s="181"/>
      <c r="Q139" s="181"/>
      <c r="R139" s="181"/>
      <c r="S139" s="181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</row>
    <row r="140" spans="2:35" s="173" customFormat="1" ht="15" customHeight="1">
      <c r="B140" s="192"/>
      <c r="C140" s="192"/>
      <c r="D140" s="192"/>
      <c r="E140" s="192"/>
      <c r="P140" s="181"/>
      <c r="Q140" s="181"/>
      <c r="R140" s="181"/>
      <c r="S140" s="181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</row>
    <row r="141" spans="2:35" s="173" customFormat="1" ht="15" customHeight="1">
      <c r="B141" s="192"/>
      <c r="C141" s="192"/>
      <c r="D141" s="192"/>
      <c r="E141" s="192"/>
      <c r="P141" s="181"/>
      <c r="Q141" s="181"/>
      <c r="R141" s="181"/>
      <c r="S141" s="181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</row>
    <row r="142" spans="2:35" s="173" customFormat="1" ht="15" customHeight="1">
      <c r="B142" s="192"/>
      <c r="C142" s="192"/>
      <c r="D142" s="192"/>
      <c r="E142" s="192"/>
      <c r="P142" s="181"/>
      <c r="Q142" s="181"/>
      <c r="R142" s="181"/>
      <c r="S142" s="181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</row>
    <row r="143" spans="2:35" s="173" customFormat="1" ht="15" customHeight="1">
      <c r="B143" s="192"/>
      <c r="C143" s="192"/>
      <c r="D143" s="192"/>
      <c r="E143" s="192"/>
      <c r="P143" s="181"/>
      <c r="Q143" s="181"/>
      <c r="R143" s="181"/>
      <c r="S143" s="181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</row>
    <row r="144" spans="2:35" s="173" customFormat="1" ht="15" customHeight="1">
      <c r="B144" s="192"/>
      <c r="C144" s="192"/>
      <c r="D144" s="192"/>
      <c r="E144" s="192"/>
      <c r="P144" s="181"/>
      <c r="Q144" s="181"/>
      <c r="R144" s="181"/>
      <c r="S144" s="181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</row>
    <row r="145" spans="2:35" s="173" customFormat="1" ht="15" customHeight="1">
      <c r="B145" s="192"/>
      <c r="C145" s="192"/>
      <c r="D145" s="192"/>
      <c r="E145" s="192"/>
      <c r="P145" s="181"/>
      <c r="Q145" s="181"/>
      <c r="R145" s="181"/>
      <c r="S145" s="181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</row>
    <row r="146" spans="2:35" s="173" customFormat="1" ht="15" customHeight="1">
      <c r="B146" s="192"/>
      <c r="C146" s="192"/>
      <c r="D146" s="192"/>
      <c r="E146" s="192"/>
      <c r="P146" s="181"/>
      <c r="Q146" s="181"/>
      <c r="R146" s="181"/>
      <c r="S146" s="181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</row>
    <row r="147" ht="15" customHeight="1"/>
    <row r="148" ht="15" customHeight="1"/>
  </sheetData>
  <sheetProtection sheet="1"/>
  <mergeCells count="23">
    <mergeCell ref="B2:K2"/>
    <mergeCell ref="B4:E4"/>
    <mergeCell ref="F4:K4"/>
    <mergeCell ref="P6:R11"/>
    <mergeCell ref="S6:S11"/>
    <mergeCell ref="B7:E7"/>
    <mergeCell ref="B9:D9"/>
    <mergeCell ref="H8:I8"/>
    <mergeCell ref="H9:I9"/>
    <mergeCell ref="V9:AI10"/>
    <mergeCell ref="F7:G7"/>
    <mergeCell ref="J7:K7"/>
    <mergeCell ref="F8:G8"/>
    <mergeCell ref="B8:E8"/>
    <mergeCell ref="H6:I6"/>
    <mergeCell ref="H7:I7"/>
    <mergeCell ref="I48:K48"/>
    <mergeCell ref="F48:H48"/>
    <mergeCell ref="B6:E6"/>
    <mergeCell ref="B48:E48"/>
    <mergeCell ref="J6:K6"/>
    <mergeCell ref="B49:I50"/>
    <mergeCell ref="J49:K50"/>
  </mergeCells>
  <conditionalFormatting sqref="H12:H46">
    <cfRule type="expression" priority="11" dxfId="4" stopIfTrue="1">
      <formula>$F$6="ROŽNOVSKÁ PROSTNÁ"</formula>
    </cfRule>
  </conditionalFormatting>
  <conditionalFormatting sqref="S12:S46">
    <cfRule type="expression" priority="10" dxfId="0" stopIfTrue="1">
      <formula>$F$6="ROŽNOVSKÁ PROSTNÁ"</formula>
    </cfRule>
  </conditionalFormatting>
  <conditionalFormatting sqref="P12:P46">
    <cfRule type="expression" priority="3" dxfId="0" stopIfTrue="1">
      <formula>$B$7="MORAVSKÝ POHÁR"</formula>
    </cfRule>
  </conditionalFormatting>
  <conditionalFormatting sqref="Q12:Q46">
    <cfRule type="expression" priority="2" dxfId="0" stopIfTrue="1">
      <formula>$B$7="ČESKO SLOVENSKÉ GYMNASTICKÉ HRY"</formula>
    </cfRule>
  </conditionalFormatting>
  <conditionalFormatting sqref="R12:R46">
    <cfRule type="expression" priority="1" dxfId="0" stopIfTrue="1">
      <formula>$B$7="ČESKÝ POHÁR"</formula>
    </cfRule>
  </conditionalFormatting>
  <dataValidations count="4">
    <dataValidation type="list" allowBlank="1" showInputMessage="1" showErrorMessage="1" sqref="J12:J46">
      <formula1>$AK$12:$AK$55</formula1>
    </dataValidation>
    <dataValidation type="list" allowBlank="1" showInputMessage="1" showErrorMessage="1" sqref="H12:H46">
      <formula1>$AF$11:$AI$11</formula1>
    </dataValidation>
    <dataValidation type="list" allowBlank="1" showInputMessage="1" showErrorMessage="1" sqref="K12:K46 C12:C46">
      <formula1>$AK$8:$AK$9</formula1>
    </dataValidation>
    <dataValidation type="list" allowBlank="1" showInputMessage="1" showErrorMessage="1" sqref="G12:G46">
      <formula1>$V$11:$AE$11</formula1>
    </dataValidation>
  </dataValidations>
  <printOptions/>
  <pageMargins left="0.1968503937007874" right="0.15748031496062992" top="0.1968503937007874" bottom="0.1968503937007874" header="0.11811023622047245" footer="0.1968503937007874"/>
  <pageSetup horizontalDpi="300" verticalDpi="3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170"/>
  <sheetViews>
    <sheetView zoomScale="85" zoomScaleNormal="85" zoomScalePageLayoutView="0" workbookViewId="0" topLeftCell="A1">
      <selection activeCell="A6" sqref="A6"/>
    </sheetView>
  </sheetViews>
  <sheetFormatPr defaultColWidth="9.140625" defaultRowHeight="12.75"/>
  <cols>
    <col min="1" max="1" width="26.8515625" style="0" bestFit="1" customWidth="1"/>
    <col min="2" max="2" width="39.00390625" style="0" bestFit="1" customWidth="1"/>
    <col min="3" max="3" width="28.00390625" style="0" bestFit="1" customWidth="1"/>
    <col min="4" max="4" width="8.7109375" style="0" bestFit="1" customWidth="1"/>
    <col min="5" max="5" width="33.8515625" style="0" bestFit="1" customWidth="1"/>
    <col min="6" max="6" width="48.00390625" style="0" bestFit="1" customWidth="1"/>
    <col min="7" max="7" width="17.8515625" style="0" bestFit="1" customWidth="1"/>
    <col min="8" max="8" width="4.7109375" style="257" customWidth="1"/>
    <col min="9" max="9" width="12.140625" style="40" bestFit="1" customWidth="1"/>
    <col min="10" max="10" width="15.00390625" style="40" bestFit="1" customWidth="1"/>
    <col min="11" max="11" width="20.7109375" style="40" customWidth="1"/>
    <col min="12" max="12" width="15.00390625" style="0" bestFit="1" customWidth="1"/>
    <col min="13" max="61" width="9.140625" style="257" customWidth="1"/>
  </cols>
  <sheetData>
    <row r="1" spans="1:12" ht="31.5" thickBot="1" thickTop="1">
      <c r="A1" s="265" t="s">
        <v>412</v>
      </c>
      <c r="B1" s="266"/>
      <c r="C1" s="267"/>
      <c r="D1" s="267"/>
      <c r="E1" s="267"/>
      <c r="F1" s="267"/>
      <c r="G1" s="268"/>
      <c r="I1" s="261"/>
      <c r="J1" s="262">
        <v>2023</v>
      </c>
      <c r="K1" s="262">
        <v>2023</v>
      </c>
      <c r="L1" s="263">
        <v>2023</v>
      </c>
    </row>
    <row r="2" spans="1:61" s="41" customFormat="1" ht="50.25" customHeight="1" thickBot="1" thickTop="1">
      <c r="A2" s="130" t="s">
        <v>23</v>
      </c>
      <c r="B2" s="131" t="s">
        <v>24</v>
      </c>
      <c r="C2" s="131" t="s">
        <v>25</v>
      </c>
      <c r="D2" s="132" t="s">
        <v>35</v>
      </c>
      <c r="E2" s="131" t="s">
        <v>34</v>
      </c>
      <c r="F2" s="131" t="s">
        <v>29</v>
      </c>
      <c r="G2" s="133" t="s">
        <v>102</v>
      </c>
      <c r="H2" s="258"/>
      <c r="I2" s="151" t="s">
        <v>100</v>
      </c>
      <c r="J2" s="152" t="s">
        <v>41</v>
      </c>
      <c r="K2" s="152" t="s">
        <v>26</v>
      </c>
      <c r="L2" s="153" t="s">
        <v>125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</row>
    <row r="3" spans="1:12" ht="12.75">
      <c r="A3" s="134" t="s">
        <v>391</v>
      </c>
      <c r="B3" s="135" t="s">
        <v>26</v>
      </c>
      <c r="C3" s="135" t="s">
        <v>44</v>
      </c>
      <c r="D3" s="136">
        <v>45255</v>
      </c>
      <c r="E3" s="135" t="s">
        <v>46</v>
      </c>
      <c r="F3" s="135" t="s">
        <v>30</v>
      </c>
      <c r="G3" s="137" t="s">
        <v>31</v>
      </c>
      <c r="I3" s="143">
        <v>1</v>
      </c>
      <c r="J3" s="144">
        <v>2016</v>
      </c>
      <c r="K3" s="144" t="s">
        <v>409</v>
      </c>
      <c r="L3" s="145"/>
    </row>
    <row r="4" spans="1:12" ht="12.75">
      <c r="A4" s="134" t="s">
        <v>389</v>
      </c>
      <c r="B4" s="135" t="s">
        <v>26</v>
      </c>
      <c r="C4" s="135" t="s">
        <v>390</v>
      </c>
      <c r="D4" s="136">
        <v>44989</v>
      </c>
      <c r="E4" s="135" t="s">
        <v>203</v>
      </c>
      <c r="F4" s="135" t="s">
        <v>30</v>
      </c>
      <c r="G4" s="137" t="s">
        <v>31</v>
      </c>
      <c r="I4" s="146">
        <v>2</v>
      </c>
      <c r="J4" s="147">
        <v>2015</v>
      </c>
      <c r="K4" s="147">
        <v>2015</v>
      </c>
      <c r="L4" s="148"/>
    </row>
    <row r="5" spans="1:12" ht="12.75">
      <c r="A5" s="134" t="s">
        <v>32</v>
      </c>
      <c r="B5" s="135" t="s">
        <v>26</v>
      </c>
      <c r="C5" s="135" t="s">
        <v>33</v>
      </c>
      <c r="D5" s="136">
        <v>45053</v>
      </c>
      <c r="E5" s="135" t="s">
        <v>49</v>
      </c>
      <c r="F5" s="135" t="s">
        <v>30</v>
      </c>
      <c r="G5" s="137" t="s">
        <v>31</v>
      </c>
      <c r="I5" s="146">
        <v>3</v>
      </c>
      <c r="J5" s="147">
        <v>2014</v>
      </c>
      <c r="K5" s="147">
        <v>2014</v>
      </c>
      <c r="L5" s="148"/>
    </row>
    <row r="6" spans="1:12" ht="12.75">
      <c r="A6" s="134" t="s">
        <v>394</v>
      </c>
      <c r="B6" s="135" t="s">
        <v>26</v>
      </c>
      <c r="C6" s="135" t="s">
        <v>395</v>
      </c>
      <c r="D6" s="136">
        <v>45039</v>
      </c>
      <c r="E6" s="135" t="s">
        <v>400</v>
      </c>
      <c r="F6" s="135" t="s">
        <v>30</v>
      </c>
      <c r="G6" s="137" t="s">
        <v>31</v>
      </c>
      <c r="I6" s="146">
        <v>4</v>
      </c>
      <c r="J6" s="147">
        <v>2013</v>
      </c>
      <c r="K6" s="147">
        <v>2013</v>
      </c>
      <c r="L6" s="148"/>
    </row>
    <row r="7" spans="1:12" ht="12.75">
      <c r="A7" s="134" t="s">
        <v>38</v>
      </c>
      <c r="B7" s="135" t="s">
        <v>26</v>
      </c>
      <c r="C7" s="135" t="s">
        <v>39</v>
      </c>
      <c r="D7" s="136">
        <v>45269</v>
      </c>
      <c r="E7" s="135" t="s">
        <v>50</v>
      </c>
      <c r="F7" s="135" t="s">
        <v>30</v>
      </c>
      <c r="G7" s="137" t="s">
        <v>31</v>
      </c>
      <c r="I7" s="146">
        <v>5</v>
      </c>
      <c r="J7" s="147" t="s">
        <v>405</v>
      </c>
      <c r="K7" s="147">
        <v>2012</v>
      </c>
      <c r="L7" s="148"/>
    </row>
    <row r="8" spans="1:12" ht="12.75">
      <c r="A8" s="134" t="s">
        <v>401</v>
      </c>
      <c r="B8" s="135" t="s">
        <v>41</v>
      </c>
      <c r="C8" s="135" t="s">
        <v>33</v>
      </c>
      <c r="D8" s="136">
        <v>45052</v>
      </c>
      <c r="E8" s="135" t="s">
        <v>49</v>
      </c>
      <c r="F8" s="135" t="s">
        <v>42</v>
      </c>
      <c r="G8" s="137" t="s">
        <v>111</v>
      </c>
      <c r="I8" s="146">
        <v>6</v>
      </c>
      <c r="J8" s="147" t="s">
        <v>406</v>
      </c>
      <c r="K8" s="147">
        <v>2011</v>
      </c>
      <c r="L8" s="148"/>
    </row>
    <row r="9" spans="1:12" ht="12.75">
      <c r="A9" s="134" t="s">
        <v>402</v>
      </c>
      <c r="B9" s="135" t="s">
        <v>41</v>
      </c>
      <c r="C9" s="135" t="s">
        <v>43</v>
      </c>
      <c r="D9" s="136">
        <v>44982</v>
      </c>
      <c r="E9" s="135" t="s">
        <v>45</v>
      </c>
      <c r="F9" s="135" t="s">
        <v>42</v>
      </c>
      <c r="G9" s="137" t="s">
        <v>111</v>
      </c>
      <c r="I9" s="146">
        <v>7</v>
      </c>
      <c r="J9" s="147" t="s">
        <v>408</v>
      </c>
      <c r="K9" s="147" t="s">
        <v>406</v>
      </c>
      <c r="L9" s="148"/>
    </row>
    <row r="10" spans="1:12" ht="12.75">
      <c r="A10" s="134" t="s">
        <v>403</v>
      </c>
      <c r="B10" s="135" t="s">
        <v>41</v>
      </c>
      <c r="C10" s="135" t="s">
        <v>44</v>
      </c>
      <c r="D10" s="136">
        <v>44961</v>
      </c>
      <c r="E10" s="271" t="s">
        <v>46</v>
      </c>
      <c r="F10" s="271" t="s">
        <v>42</v>
      </c>
      <c r="G10" s="137" t="s">
        <v>111</v>
      </c>
      <c r="I10" s="146">
        <v>8</v>
      </c>
      <c r="J10" s="147" t="s">
        <v>407</v>
      </c>
      <c r="K10" s="147" t="s">
        <v>408</v>
      </c>
      <c r="L10" s="148"/>
    </row>
    <row r="11" spans="1:12" ht="12.75">
      <c r="A11" s="134" t="s">
        <v>392</v>
      </c>
      <c r="B11" s="135" t="s">
        <v>41</v>
      </c>
      <c r="C11" s="135" t="s">
        <v>397</v>
      </c>
      <c r="D11" s="136">
        <v>45094</v>
      </c>
      <c r="E11" s="135"/>
      <c r="F11" s="271" t="s">
        <v>42</v>
      </c>
      <c r="G11" s="137" t="s">
        <v>111</v>
      </c>
      <c r="I11" s="146">
        <v>9</v>
      </c>
      <c r="J11" s="147"/>
      <c r="K11" s="147"/>
      <c r="L11" s="148"/>
    </row>
    <row r="12" spans="1:12" ht="12.75">
      <c r="A12" s="134" t="s">
        <v>404</v>
      </c>
      <c r="B12" s="135" t="s">
        <v>41</v>
      </c>
      <c r="C12" s="135" t="s">
        <v>398</v>
      </c>
      <c r="D12" s="136">
        <v>45031</v>
      </c>
      <c r="E12" s="135" t="s">
        <v>414</v>
      </c>
      <c r="F12" s="271" t="s">
        <v>42</v>
      </c>
      <c r="G12" s="137" t="s">
        <v>111</v>
      </c>
      <c r="I12" s="146">
        <v>10</v>
      </c>
      <c r="J12" s="147"/>
      <c r="K12" s="147"/>
      <c r="L12" s="148"/>
    </row>
    <row r="13" spans="1:12" ht="12.75">
      <c r="A13" s="134" t="s">
        <v>393</v>
      </c>
      <c r="B13" s="135" t="s">
        <v>41</v>
      </c>
      <c r="C13" s="135" t="s">
        <v>396</v>
      </c>
      <c r="D13" s="136">
        <v>45213</v>
      </c>
      <c r="E13" s="135"/>
      <c r="F13" s="271" t="s">
        <v>42</v>
      </c>
      <c r="G13" s="137" t="s">
        <v>111</v>
      </c>
      <c r="I13" s="146">
        <v>11</v>
      </c>
      <c r="J13" s="147"/>
      <c r="K13" s="147" t="s">
        <v>410</v>
      </c>
      <c r="L13" s="148"/>
    </row>
    <row r="14" spans="1:12" ht="12.75">
      <c r="A14" s="134" t="s">
        <v>126</v>
      </c>
      <c r="B14" s="135" t="s">
        <v>26</v>
      </c>
      <c r="C14" s="135" t="s">
        <v>36</v>
      </c>
      <c r="D14" s="136">
        <v>45235</v>
      </c>
      <c r="E14" s="135" t="s">
        <v>48</v>
      </c>
      <c r="F14" s="135" t="s">
        <v>37</v>
      </c>
      <c r="G14" s="137" t="s">
        <v>74</v>
      </c>
      <c r="I14" s="146">
        <v>12</v>
      </c>
      <c r="J14" s="147"/>
      <c r="K14" s="147">
        <v>2011</v>
      </c>
      <c r="L14" s="148"/>
    </row>
    <row r="15" spans="1:12" ht="12.75">
      <c r="A15" s="134" t="s">
        <v>399</v>
      </c>
      <c r="B15" s="135" t="s">
        <v>26</v>
      </c>
      <c r="C15" s="135" t="s">
        <v>44</v>
      </c>
      <c r="D15" s="136">
        <v>45004</v>
      </c>
      <c r="E15" s="135" t="s">
        <v>413</v>
      </c>
      <c r="F15" s="135" t="s">
        <v>30</v>
      </c>
      <c r="G15" s="137" t="s">
        <v>31</v>
      </c>
      <c r="I15" s="146">
        <v>13</v>
      </c>
      <c r="J15" s="147"/>
      <c r="K15" s="147" t="s">
        <v>406</v>
      </c>
      <c r="L15" s="148"/>
    </row>
    <row r="16" spans="1:12" ht="13.5" thickBot="1">
      <c r="A16" s="134" t="s">
        <v>27</v>
      </c>
      <c r="B16" s="135" t="s">
        <v>26</v>
      </c>
      <c r="C16" s="135" t="s">
        <v>28</v>
      </c>
      <c r="D16" s="136">
        <v>45066</v>
      </c>
      <c r="E16" s="135" t="s">
        <v>47</v>
      </c>
      <c r="F16" s="135" t="s">
        <v>30</v>
      </c>
      <c r="G16" s="137" t="s">
        <v>31</v>
      </c>
      <c r="I16" s="264">
        <v>14</v>
      </c>
      <c r="J16" s="149"/>
      <c r="K16" s="149" t="s">
        <v>411</v>
      </c>
      <c r="L16" s="150"/>
    </row>
    <row r="17" spans="1:84" ht="13.5" thickTop="1">
      <c r="A17" s="134" t="s">
        <v>40</v>
      </c>
      <c r="B17" s="135" t="s">
        <v>26</v>
      </c>
      <c r="C17" s="135" t="s">
        <v>39</v>
      </c>
      <c r="D17" s="136">
        <v>45017</v>
      </c>
      <c r="E17" s="135" t="s">
        <v>50</v>
      </c>
      <c r="F17" s="135" t="s">
        <v>30</v>
      </c>
      <c r="G17" s="137" t="s">
        <v>31</v>
      </c>
      <c r="I17" s="260"/>
      <c r="J17" s="260"/>
      <c r="K17" s="259"/>
      <c r="L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</row>
    <row r="18" spans="1:84" ht="12.75">
      <c r="A18" s="134"/>
      <c r="B18" s="135"/>
      <c r="C18" s="135"/>
      <c r="D18" s="136"/>
      <c r="E18" s="135"/>
      <c r="F18" s="135"/>
      <c r="G18" s="137"/>
      <c r="I18" s="260"/>
      <c r="J18" s="260"/>
      <c r="K18" s="259"/>
      <c r="L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</row>
    <row r="19" spans="1:84" ht="12.75">
      <c r="A19" s="134"/>
      <c r="B19" s="135"/>
      <c r="C19" s="135"/>
      <c r="D19" s="136"/>
      <c r="E19" s="135"/>
      <c r="F19" s="135"/>
      <c r="G19" s="137"/>
      <c r="I19" s="260"/>
      <c r="J19" s="260"/>
      <c r="K19" s="259"/>
      <c r="L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</row>
    <row r="20" spans="1:84" ht="12.75">
      <c r="A20" s="134"/>
      <c r="B20" s="135"/>
      <c r="C20" s="135"/>
      <c r="D20" s="136"/>
      <c r="E20" s="135"/>
      <c r="F20" s="135"/>
      <c r="G20" s="137"/>
      <c r="I20" s="260"/>
      <c r="J20" s="260"/>
      <c r="K20" s="259"/>
      <c r="L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</row>
    <row r="21" spans="1:84" ht="12.75">
      <c r="A21" s="134"/>
      <c r="B21" s="135"/>
      <c r="C21" s="135"/>
      <c r="D21" s="136"/>
      <c r="E21" s="135"/>
      <c r="F21" s="135"/>
      <c r="G21" s="137"/>
      <c r="I21" s="260"/>
      <c r="J21" s="260"/>
      <c r="K21" s="259"/>
      <c r="L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</row>
    <row r="22" spans="1:84" ht="12.75">
      <c r="A22" s="134"/>
      <c r="B22" s="135"/>
      <c r="C22" s="135"/>
      <c r="D22" s="136"/>
      <c r="E22" s="135"/>
      <c r="F22" s="135"/>
      <c r="G22" s="137"/>
      <c r="I22" s="260"/>
      <c r="J22" s="260"/>
      <c r="K22" s="259"/>
      <c r="L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</row>
    <row r="23" spans="1:84" ht="12">
      <c r="A23" s="134"/>
      <c r="B23" s="135"/>
      <c r="C23" s="135"/>
      <c r="D23" s="136"/>
      <c r="E23" s="135"/>
      <c r="F23" s="135"/>
      <c r="G23" s="137"/>
      <c r="I23" s="260"/>
      <c r="J23" s="260"/>
      <c r="K23" s="259"/>
      <c r="L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</row>
    <row r="24" spans="1:84" ht="12">
      <c r="A24" s="134"/>
      <c r="B24" s="135"/>
      <c r="C24" s="135"/>
      <c r="D24" s="136"/>
      <c r="E24" s="135"/>
      <c r="F24" s="135"/>
      <c r="G24" s="137"/>
      <c r="I24" s="260"/>
      <c r="J24" s="260"/>
      <c r="K24" s="259"/>
      <c r="L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</row>
    <row r="25" spans="1:84" ht="12">
      <c r="A25" s="134"/>
      <c r="B25" s="135"/>
      <c r="C25" s="135"/>
      <c r="D25" s="136"/>
      <c r="E25" s="135"/>
      <c r="F25" s="135"/>
      <c r="G25" s="137"/>
      <c r="I25" s="260"/>
      <c r="J25" s="260"/>
      <c r="K25" s="259"/>
      <c r="L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</row>
    <row r="26" spans="1:84" ht="12">
      <c r="A26" s="134"/>
      <c r="B26" s="135"/>
      <c r="C26" s="135"/>
      <c r="D26" s="136"/>
      <c r="E26" s="135"/>
      <c r="F26" s="135"/>
      <c r="G26" s="137"/>
      <c r="I26" s="260"/>
      <c r="J26" s="260"/>
      <c r="K26" s="259"/>
      <c r="L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</row>
    <row r="27" spans="1:84" ht="12">
      <c r="A27" s="134"/>
      <c r="B27" s="135"/>
      <c r="C27" s="135"/>
      <c r="D27" s="136"/>
      <c r="E27" s="135"/>
      <c r="F27" s="135"/>
      <c r="G27" s="137"/>
      <c r="I27" s="260"/>
      <c r="J27" s="260"/>
      <c r="K27" s="259"/>
      <c r="L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</row>
    <row r="28" spans="1:84" ht="12">
      <c r="A28" s="134"/>
      <c r="B28" s="135"/>
      <c r="C28" s="135"/>
      <c r="D28" s="136"/>
      <c r="E28" s="135"/>
      <c r="F28" s="135"/>
      <c r="G28" s="137"/>
      <c r="I28" s="260"/>
      <c r="J28" s="260"/>
      <c r="K28" s="259"/>
      <c r="L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</row>
    <row r="29" spans="1:84" ht="12">
      <c r="A29" s="134"/>
      <c r="B29" s="135"/>
      <c r="C29" s="135"/>
      <c r="D29" s="136"/>
      <c r="E29" s="135"/>
      <c r="F29" s="135"/>
      <c r="G29" s="137"/>
      <c r="I29" s="260"/>
      <c r="J29" s="260"/>
      <c r="K29" s="259"/>
      <c r="L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</row>
    <row r="30" spans="1:84" ht="12.75" thickBot="1">
      <c r="A30" s="138"/>
      <c r="B30" s="139"/>
      <c r="C30" s="139"/>
      <c r="D30" s="140"/>
      <c r="E30" s="141"/>
      <c r="F30" s="139"/>
      <c r="G30" s="142"/>
      <c r="I30" s="260"/>
      <c r="J30" s="260"/>
      <c r="K30" s="259"/>
      <c r="L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</row>
    <row r="31" spans="9:11" s="257" customFormat="1" ht="12.75" thickTop="1">
      <c r="I31" s="259"/>
      <c r="J31" s="259"/>
      <c r="K31" s="259"/>
    </row>
    <row r="32" spans="9:11" s="257" customFormat="1" ht="12">
      <c r="I32" s="259"/>
      <c r="J32" s="259"/>
      <c r="K32" s="259"/>
    </row>
    <row r="33" spans="9:11" s="257" customFormat="1" ht="12">
      <c r="I33" s="259"/>
      <c r="J33" s="259"/>
      <c r="K33" s="259"/>
    </row>
    <row r="34" spans="9:11" s="257" customFormat="1" ht="12">
      <c r="I34" s="259"/>
      <c r="J34" s="259"/>
      <c r="K34" s="259"/>
    </row>
    <row r="35" spans="9:11" s="257" customFormat="1" ht="12">
      <c r="I35" s="259"/>
      <c r="J35" s="259"/>
      <c r="K35" s="259"/>
    </row>
    <row r="36" spans="9:11" s="257" customFormat="1" ht="12">
      <c r="I36" s="259"/>
      <c r="J36" s="259"/>
      <c r="K36" s="259"/>
    </row>
    <row r="37" spans="9:11" s="257" customFormat="1" ht="12">
      <c r="I37" s="259"/>
      <c r="J37" s="259"/>
      <c r="K37" s="259"/>
    </row>
    <row r="38" spans="9:11" s="257" customFormat="1" ht="12">
      <c r="I38" s="259"/>
      <c r="J38" s="259"/>
      <c r="K38" s="259"/>
    </row>
    <row r="39" spans="9:11" s="257" customFormat="1" ht="12">
      <c r="I39" s="259"/>
      <c r="J39" s="259"/>
      <c r="K39" s="259"/>
    </row>
    <row r="40" spans="9:11" s="257" customFormat="1" ht="12">
      <c r="I40" s="259"/>
      <c r="J40" s="259"/>
      <c r="K40" s="259"/>
    </row>
    <row r="41" spans="9:11" s="257" customFormat="1" ht="12">
      <c r="I41" s="259"/>
      <c r="J41" s="259"/>
      <c r="K41" s="259"/>
    </row>
    <row r="42" spans="9:11" s="257" customFormat="1" ht="12">
      <c r="I42" s="259"/>
      <c r="J42" s="259"/>
      <c r="K42" s="259"/>
    </row>
    <row r="43" spans="9:11" s="257" customFormat="1" ht="12">
      <c r="I43" s="259"/>
      <c r="J43" s="259"/>
      <c r="K43" s="259"/>
    </row>
    <row r="44" spans="9:11" s="257" customFormat="1" ht="12">
      <c r="I44" s="259"/>
      <c r="J44" s="259"/>
      <c r="K44" s="259"/>
    </row>
    <row r="45" spans="9:11" s="257" customFormat="1" ht="12">
      <c r="I45" s="259"/>
      <c r="J45" s="259"/>
      <c r="K45" s="259"/>
    </row>
    <row r="46" spans="9:11" s="257" customFormat="1" ht="12">
      <c r="I46" s="259"/>
      <c r="J46" s="259"/>
      <c r="K46" s="259"/>
    </row>
    <row r="47" spans="9:11" s="257" customFormat="1" ht="12">
      <c r="I47" s="259"/>
      <c r="J47" s="259"/>
      <c r="K47" s="259"/>
    </row>
    <row r="48" spans="9:11" s="257" customFormat="1" ht="12">
      <c r="I48" s="259"/>
      <c r="J48" s="259"/>
      <c r="K48" s="259"/>
    </row>
    <row r="49" spans="9:11" s="257" customFormat="1" ht="12">
      <c r="I49" s="259"/>
      <c r="J49" s="259"/>
      <c r="K49" s="259"/>
    </row>
    <row r="50" spans="9:11" s="257" customFormat="1" ht="12">
      <c r="I50" s="259"/>
      <c r="J50" s="259"/>
      <c r="K50" s="259"/>
    </row>
    <row r="51" spans="9:11" s="257" customFormat="1" ht="12">
      <c r="I51" s="259"/>
      <c r="J51" s="259"/>
      <c r="K51" s="259"/>
    </row>
    <row r="52" spans="9:11" s="257" customFormat="1" ht="12">
      <c r="I52" s="259"/>
      <c r="J52" s="259"/>
      <c r="K52" s="259"/>
    </row>
    <row r="53" spans="9:11" s="257" customFormat="1" ht="12">
      <c r="I53" s="259"/>
      <c r="J53" s="259"/>
      <c r="K53" s="259"/>
    </row>
    <row r="54" spans="9:11" s="257" customFormat="1" ht="12">
      <c r="I54" s="259"/>
      <c r="J54" s="259"/>
      <c r="K54" s="259"/>
    </row>
    <row r="55" spans="9:11" s="257" customFormat="1" ht="12">
      <c r="I55" s="259"/>
      <c r="J55" s="259"/>
      <c r="K55" s="259"/>
    </row>
    <row r="56" spans="9:11" s="257" customFormat="1" ht="12">
      <c r="I56" s="259"/>
      <c r="J56" s="259"/>
      <c r="K56" s="259"/>
    </row>
    <row r="57" spans="9:11" s="257" customFormat="1" ht="12">
      <c r="I57" s="259"/>
      <c r="J57" s="259"/>
      <c r="K57" s="259"/>
    </row>
    <row r="58" spans="9:11" s="257" customFormat="1" ht="12">
      <c r="I58" s="259"/>
      <c r="J58" s="259"/>
      <c r="K58" s="259"/>
    </row>
    <row r="59" spans="9:11" s="257" customFormat="1" ht="12">
      <c r="I59" s="259"/>
      <c r="J59" s="259"/>
      <c r="K59" s="259"/>
    </row>
    <row r="60" spans="9:11" s="257" customFormat="1" ht="12">
      <c r="I60" s="259"/>
      <c r="J60" s="259"/>
      <c r="K60" s="259"/>
    </row>
    <row r="61" spans="9:11" s="257" customFormat="1" ht="12">
      <c r="I61" s="259"/>
      <c r="J61" s="259"/>
      <c r="K61" s="259"/>
    </row>
    <row r="62" spans="9:11" s="257" customFormat="1" ht="12">
      <c r="I62" s="259"/>
      <c r="J62" s="259"/>
      <c r="K62" s="259"/>
    </row>
    <row r="63" spans="9:11" s="257" customFormat="1" ht="12">
      <c r="I63" s="259"/>
      <c r="J63" s="259"/>
      <c r="K63" s="259"/>
    </row>
    <row r="64" spans="9:11" s="257" customFormat="1" ht="12">
      <c r="I64" s="259"/>
      <c r="J64" s="259"/>
      <c r="K64" s="259"/>
    </row>
    <row r="65" spans="9:11" s="257" customFormat="1" ht="12">
      <c r="I65" s="259"/>
      <c r="J65" s="259"/>
      <c r="K65" s="259"/>
    </row>
    <row r="66" spans="9:11" s="257" customFormat="1" ht="12">
      <c r="I66" s="259"/>
      <c r="J66" s="259"/>
      <c r="K66" s="259"/>
    </row>
    <row r="67" spans="9:11" s="257" customFormat="1" ht="12">
      <c r="I67" s="259"/>
      <c r="J67" s="259"/>
      <c r="K67" s="259"/>
    </row>
    <row r="68" spans="9:11" s="257" customFormat="1" ht="12">
      <c r="I68" s="259"/>
      <c r="J68" s="259"/>
      <c r="K68" s="259"/>
    </row>
    <row r="69" spans="9:11" s="257" customFormat="1" ht="12">
      <c r="I69" s="259"/>
      <c r="J69" s="259"/>
      <c r="K69" s="259"/>
    </row>
    <row r="70" spans="9:11" s="257" customFormat="1" ht="12">
      <c r="I70" s="259"/>
      <c r="J70" s="259"/>
      <c r="K70" s="259"/>
    </row>
    <row r="71" spans="9:11" s="257" customFormat="1" ht="12">
      <c r="I71" s="259"/>
      <c r="J71" s="259"/>
      <c r="K71" s="259"/>
    </row>
    <row r="72" spans="9:11" s="257" customFormat="1" ht="12">
      <c r="I72" s="259"/>
      <c r="J72" s="259"/>
      <c r="K72" s="259"/>
    </row>
    <row r="73" spans="9:11" s="257" customFormat="1" ht="12">
      <c r="I73" s="259"/>
      <c r="J73" s="259"/>
      <c r="K73" s="259"/>
    </row>
    <row r="74" spans="9:11" s="257" customFormat="1" ht="12">
      <c r="I74" s="259"/>
      <c r="J74" s="259"/>
      <c r="K74" s="259"/>
    </row>
    <row r="75" spans="9:11" s="257" customFormat="1" ht="12">
      <c r="I75" s="259"/>
      <c r="J75" s="259"/>
      <c r="K75" s="259"/>
    </row>
    <row r="76" spans="9:11" s="257" customFormat="1" ht="12">
      <c r="I76" s="259"/>
      <c r="J76" s="259"/>
      <c r="K76" s="259"/>
    </row>
    <row r="77" spans="9:11" s="257" customFormat="1" ht="12">
      <c r="I77" s="259"/>
      <c r="J77" s="259"/>
      <c r="K77" s="259"/>
    </row>
    <row r="78" spans="9:11" s="257" customFormat="1" ht="12">
      <c r="I78" s="259"/>
      <c r="J78" s="259"/>
      <c r="K78" s="259"/>
    </row>
    <row r="79" spans="9:11" s="257" customFormat="1" ht="12">
      <c r="I79" s="259"/>
      <c r="J79" s="259"/>
      <c r="K79" s="259"/>
    </row>
    <row r="80" spans="9:11" s="257" customFormat="1" ht="12">
      <c r="I80" s="259"/>
      <c r="J80" s="259"/>
      <c r="K80" s="259"/>
    </row>
    <row r="81" spans="9:11" s="257" customFormat="1" ht="12">
      <c r="I81" s="259"/>
      <c r="J81" s="259"/>
      <c r="K81" s="259"/>
    </row>
    <row r="82" spans="9:11" s="257" customFormat="1" ht="12">
      <c r="I82" s="259"/>
      <c r="J82" s="259"/>
      <c r="K82" s="259"/>
    </row>
    <row r="83" spans="9:11" s="257" customFormat="1" ht="12">
      <c r="I83" s="259"/>
      <c r="J83" s="259"/>
      <c r="K83" s="259"/>
    </row>
    <row r="84" spans="9:11" s="257" customFormat="1" ht="12">
      <c r="I84" s="259"/>
      <c r="J84" s="259"/>
      <c r="K84" s="259"/>
    </row>
    <row r="85" spans="9:11" s="257" customFormat="1" ht="12">
      <c r="I85" s="259"/>
      <c r="J85" s="259"/>
      <c r="K85" s="259"/>
    </row>
    <row r="86" spans="9:11" s="257" customFormat="1" ht="12">
      <c r="I86" s="259"/>
      <c r="J86" s="259"/>
      <c r="K86" s="259"/>
    </row>
    <row r="87" spans="9:11" s="257" customFormat="1" ht="12">
      <c r="I87" s="259"/>
      <c r="J87" s="259"/>
      <c r="K87" s="259"/>
    </row>
    <row r="88" spans="9:11" s="257" customFormat="1" ht="12">
      <c r="I88" s="259"/>
      <c r="J88" s="259"/>
      <c r="K88" s="259"/>
    </row>
    <row r="89" spans="9:11" s="257" customFormat="1" ht="12">
      <c r="I89" s="259"/>
      <c r="J89" s="259"/>
      <c r="K89" s="259"/>
    </row>
    <row r="90" spans="9:11" s="257" customFormat="1" ht="12">
      <c r="I90" s="259"/>
      <c r="J90" s="259"/>
      <c r="K90" s="259"/>
    </row>
    <row r="91" spans="9:11" s="257" customFormat="1" ht="12">
      <c r="I91" s="259"/>
      <c r="J91" s="259"/>
      <c r="K91" s="259"/>
    </row>
    <row r="92" spans="9:11" s="257" customFormat="1" ht="12">
      <c r="I92" s="259"/>
      <c r="J92" s="259"/>
      <c r="K92" s="259"/>
    </row>
    <row r="93" spans="9:11" s="257" customFormat="1" ht="12">
      <c r="I93" s="259"/>
      <c r="J93" s="259"/>
      <c r="K93" s="259"/>
    </row>
    <row r="94" spans="9:11" s="257" customFormat="1" ht="12">
      <c r="I94" s="259"/>
      <c r="J94" s="259"/>
      <c r="K94" s="259"/>
    </row>
    <row r="95" spans="9:11" s="257" customFormat="1" ht="12">
      <c r="I95" s="259"/>
      <c r="J95" s="259"/>
      <c r="K95" s="259"/>
    </row>
    <row r="96" spans="9:11" s="257" customFormat="1" ht="12">
      <c r="I96" s="259"/>
      <c r="J96" s="259"/>
      <c r="K96" s="259"/>
    </row>
    <row r="97" spans="9:11" s="257" customFormat="1" ht="12">
      <c r="I97" s="259"/>
      <c r="J97" s="259"/>
      <c r="K97" s="259"/>
    </row>
    <row r="98" spans="9:11" s="257" customFormat="1" ht="12">
      <c r="I98" s="259"/>
      <c r="J98" s="259"/>
      <c r="K98" s="259"/>
    </row>
    <row r="99" spans="9:11" s="257" customFormat="1" ht="12">
      <c r="I99" s="259"/>
      <c r="J99" s="259"/>
      <c r="K99" s="259"/>
    </row>
    <row r="100" spans="9:11" s="257" customFormat="1" ht="12">
      <c r="I100" s="259"/>
      <c r="J100" s="259"/>
      <c r="K100" s="259"/>
    </row>
    <row r="101" spans="9:11" s="257" customFormat="1" ht="12">
      <c r="I101" s="259"/>
      <c r="J101" s="259"/>
      <c r="K101" s="259"/>
    </row>
    <row r="102" spans="9:11" s="257" customFormat="1" ht="12">
      <c r="I102" s="259"/>
      <c r="J102" s="259"/>
      <c r="K102" s="259"/>
    </row>
    <row r="103" spans="9:11" s="257" customFormat="1" ht="12">
      <c r="I103" s="259"/>
      <c r="J103" s="259"/>
      <c r="K103" s="259"/>
    </row>
    <row r="104" spans="9:11" s="257" customFormat="1" ht="12">
      <c r="I104" s="259"/>
      <c r="J104" s="259"/>
      <c r="K104" s="259"/>
    </row>
    <row r="105" spans="9:11" s="257" customFormat="1" ht="12">
      <c r="I105" s="259"/>
      <c r="J105" s="259"/>
      <c r="K105" s="259"/>
    </row>
    <row r="106" spans="9:11" s="257" customFormat="1" ht="12">
      <c r="I106" s="259"/>
      <c r="J106" s="259"/>
      <c r="K106" s="259"/>
    </row>
    <row r="107" spans="9:11" s="257" customFormat="1" ht="12">
      <c r="I107" s="259"/>
      <c r="J107" s="259"/>
      <c r="K107" s="259"/>
    </row>
    <row r="108" spans="9:11" s="257" customFormat="1" ht="12">
      <c r="I108" s="259"/>
      <c r="J108" s="259"/>
      <c r="K108" s="259"/>
    </row>
    <row r="109" spans="9:11" s="257" customFormat="1" ht="12">
      <c r="I109" s="259"/>
      <c r="J109" s="259"/>
      <c r="K109" s="259"/>
    </row>
    <row r="110" spans="9:11" s="257" customFormat="1" ht="12">
      <c r="I110" s="259"/>
      <c r="J110" s="259"/>
      <c r="K110" s="259"/>
    </row>
    <row r="111" spans="9:11" s="257" customFormat="1" ht="12">
      <c r="I111" s="259"/>
      <c r="J111" s="259"/>
      <c r="K111" s="259"/>
    </row>
    <row r="112" spans="9:11" s="257" customFormat="1" ht="12">
      <c r="I112" s="259"/>
      <c r="J112" s="259"/>
      <c r="K112" s="259"/>
    </row>
    <row r="113" spans="9:11" s="257" customFormat="1" ht="12">
      <c r="I113" s="259"/>
      <c r="J113" s="259"/>
      <c r="K113" s="259"/>
    </row>
    <row r="114" spans="9:11" s="257" customFormat="1" ht="12">
      <c r="I114" s="259"/>
      <c r="J114" s="259"/>
      <c r="K114" s="259"/>
    </row>
    <row r="115" spans="9:11" s="257" customFormat="1" ht="12">
      <c r="I115" s="259"/>
      <c r="J115" s="259"/>
      <c r="K115" s="259"/>
    </row>
    <row r="116" spans="9:11" s="257" customFormat="1" ht="12">
      <c r="I116" s="259"/>
      <c r="J116" s="259"/>
      <c r="K116" s="259"/>
    </row>
    <row r="117" spans="9:11" s="257" customFormat="1" ht="12">
      <c r="I117" s="259"/>
      <c r="J117" s="259"/>
      <c r="K117" s="259"/>
    </row>
    <row r="118" spans="9:11" s="257" customFormat="1" ht="12">
      <c r="I118" s="259"/>
      <c r="J118" s="259"/>
      <c r="K118" s="259"/>
    </row>
    <row r="119" spans="9:11" s="257" customFormat="1" ht="12">
      <c r="I119" s="259"/>
      <c r="J119" s="259"/>
      <c r="K119" s="259"/>
    </row>
    <row r="120" spans="9:11" s="257" customFormat="1" ht="12">
      <c r="I120" s="259"/>
      <c r="J120" s="259"/>
      <c r="K120" s="259"/>
    </row>
    <row r="121" spans="9:11" s="257" customFormat="1" ht="12">
      <c r="I121" s="259"/>
      <c r="J121" s="259"/>
      <c r="K121" s="259"/>
    </row>
    <row r="122" spans="9:11" s="257" customFormat="1" ht="12">
      <c r="I122" s="259"/>
      <c r="J122" s="259"/>
      <c r="K122" s="259"/>
    </row>
    <row r="123" spans="9:11" s="257" customFormat="1" ht="12">
      <c r="I123" s="259"/>
      <c r="J123" s="259"/>
      <c r="K123" s="259"/>
    </row>
    <row r="124" spans="9:11" s="257" customFormat="1" ht="12">
      <c r="I124" s="259"/>
      <c r="J124" s="259"/>
      <c r="K124" s="259"/>
    </row>
    <row r="125" spans="9:11" s="257" customFormat="1" ht="12">
      <c r="I125" s="259"/>
      <c r="J125" s="259"/>
      <c r="K125" s="259"/>
    </row>
    <row r="126" spans="9:11" s="257" customFormat="1" ht="12">
      <c r="I126" s="259"/>
      <c r="J126" s="259"/>
      <c r="K126" s="259"/>
    </row>
    <row r="127" spans="9:11" s="257" customFormat="1" ht="12">
      <c r="I127" s="259"/>
      <c r="J127" s="259"/>
      <c r="K127" s="259"/>
    </row>
    <row r="128" spans="9:11" s="257" customFormat="1" ht="12">
      <c r="I128" s="259"/>
      <c r="J128" s="259"/>
      <c r="K128" s="259"/>
    </row>
    <row r="129" spans="9:11" s="257" customFormat="1" ht="12">
      <c r="I129" s="259"/>
      <c r="J129" s="259"/>
      <c r="K129" s="259"/>
    </row>
    <row r="130" spans="9:11" s="257" customFormat="1" ht="12">
      <c r="I130" s="259"/>
      <c r="J130" s="259"/>
      <c r="K130" s="259"/>
    </row>
    <row r="131" spans="9:11" s="257" customFormat="1" ht="12">
      <c r="I131" s="259"/>
      <c r="J131" s="259"/>
      <c r="K131" s="259"/>
    </row>
    <row r="132" spans="9:11" s="257" customFormat="1" ht="12">
      <c r="I132" s="259"/>
      <c r="J132" s="259"/>
      <c r="K132" s="259"/>
    </row>
    <row r="133" spans="9:11" s="257" customFormat="1" ht="12">
      <c r="I133" s="259"/>
      <c r="J133" s="259"/>
      <c r="K133" s="259"/>
    </row>
    <row r="134" spans="9:11" s="257" customFormat="1" ht="12">
      <c r="I134" s="259"/>
      <c r="J134" s="259"/>
      <c r="K134" s="259"/>
    </row>
    <row r="135" spans="9:11" s="257" customFormat="1" ht="12">
      <c r="I135" s="259"/>
      <c r="J135" s="259"/>
      <c r="K135" s="259"/>
    </row>
    <row r="136" spans="9:11" s="257" customFormat="1" ht="12">
      <c r="I136" s="259"/>
      <c r="J136" s="259"/>
      <c r="K136" s="259"/>
    </row>
    <row r="137" spans="9:11" s="257" customFormat="1" ht="12">
      <c r="I137" s="259"/>
      <c r="J137" s="259"/>
      <c r="K137" s="259"/>
    </row>
    <row r="138" spans="9:11" s="257" customFormat="1" ht="12">
      <c r="I138" s="259"/>
      <c r="J138" s="259"/>
      <c r="K138" s="259"/>
    </row>
    <row r="139" spans="9:11" s="257" customFormat="1" ht="12">
      <c r="I139" s="259"/>
      <c r="J139" s="259"/>
      <c r="K139" s="259"/>
    </row>
    <row r="140" spans="9:11" s="257" customFormat="1" ht="12">
      <c r="I140" s="259"/>
      <c r="J140" s="259"/>
      <c r="K140" s="259"/>
    </row>
    <row r="141" spans="9:11" s="257" customFormat="1" ht="12">
      <c r="I141" s="259"/>
      <c r="J141" s="259"/>
      <c r="K141" s="259"/>
    </row>
    <row r="142" spans="9:11" s="257" customFormat="1" ht="12">
      <c r="I142" s="259"/>
      <c r="J142" s="259"/>
      <c r="K142" s="259"/>
    </row>
    <row r="143" spans="9:11" s="257" customFormat="1" ht="12">
      <c r="I143" s="259"/>
      <c r="J143" s="259"/>
      <c r="K143" s="259"/>
    </row>
    <row r="144" spans="9:11" s="257" customFormat="1" ht="12">
      <c r="I144" s="259"/>
      <c r="J144" s="259"/>
      <c r="K144" s="259"/>
    </row>
    <row r="145" spans="9:11" s="257" customFormat="1" ht="12">
      <c r="I145" s="259"/>
      <c r="J145" s="259"/>
      <c r="K145" s="259"/>
    </row>
    <row r="146" spans="9:11" s="257" customFormat="1" ht="12">
      <c r="I146" s="259"/>
      <c r="J146" s="259"/>
      <c r="K146" s="259"/>
    </row>
    <row r="147" spans="9:11" s="257" customFormat="1" ht="12">
      <c r="I147" s="259"/>
      <c r="J147" s="259"/>
      <c r="K147" s="259"/>
    </row>
    <row r="148" spans="9:11" s="257" customFormat="1" ht="12">
      <c r="I148" s="259"/>
      <c r="J148" s="259"/>
      <c r="K148" s="259"/>
    </row>
    <row r="149" spans="9:11" s="257" customFormat="1" ht="12">
      <c r="I149" s="259"/>
      <c r="J149" s="259"/>
      <c r="K149" s="259"/>
    </row>
    <row r="150" spans="9:11" s="257" customFormat="1" ht="12">
      <c r="I150" s="259"/>
      <c r="J150" s="259"/>
      <c r="K150" s="259"/>
    </row>
    <row r="151" spans="9:11" s="257" customFormat="1" ht="12">
      <c r="I151" s="259"/>
      <c r="J151" s="259"/>
      <c r="K151" s="259"/>
    </row>
    <row r="152" spans="9:11" s="257" customFormat="1" ht="12">
      <c r="I152" s="259"/>
      <c r="J152" s="259"/>
      <c r="K152" s="259"/>
    </row>
    <row r="153" spans="9:11" s="257" customFormat="1" ht="12">
      <c r="I153" s="259"/>
      <c r="J153" s="259"/>
      <c r="K153" s="259"/>
    </row>
    <row r="154" spans="9:11" s="257" customFormat="1" ht="12">
      <c r="I154" s="259"/>
      <c r="J154" s="259"/>
      <c r="K154" s="259"/>
    </row>
    <row r="155" spans="9:11" s="257" customFormat="1" ht="12">
      <c r="I155" s="259"/>
      <c r="J155" s="259"/>
      <c r="K155" s="259"/>
    </row>
    <row r="156" spans="9:11" s="257" customFormat="1" ht="12">
      <c r="I156" s="259"/>
      <c r="J156" s="259"/>
      <c r="K156" s="259"/>
    </row>
    <row r="157" spans="9:11" s="257" customFormat="1" ht="12">
      <c r="I157" s="259"/>
      <c r="J157" s="259"/>
      <c r="K157" s="259"/>
    </row>
    <row r="158" spans="9:11" s="257" customFormat="1" ht="12">
      <c r="I158" s="259"/>
      <c r="J158" s="259"/>
      <c r="K158" s="259"/>
    </row>
    <row r="159" spans="9:11" s="257" customFormat="1" ht="12">
      <c r="I159" s="259"/>
      <c r="J159" s="259"/>
      <c r="K159" s="259"/>
    </row>
    <row r="160" spans="9:11" s="257" customFormat="1" ht="12">
      <c r="I160" s="259"/>
      <c r="J160" s="259"/>
      <c r="K160" s="259"/>
    </row>
    <row r="161" spans="9:11" s="257" customFormat="1" ht="12">
      <c r="I161" s="259"/>
      <c r="J161" s="259"/>
      <c r="K161" s="259"/>
    </row>
    <row r="162" spans="9:11" s="257" customFormat="1" ht="12">
      <c r="I162" s="259"/>
      <c r="J162" s="259"/>
      <c r="K162" s="259"/>
    </row>
    <row r="163" spans="9:11" s="257" customFormat="1" ht="12">
      <c r="I163" s="259"/>
      <c r="J163" s="259"/>
      <c r="K163" s="259"/>
    </row>
    <row r="164" spans="9:11" s="257" customFormat="1" ht="12">
      <c r="I164" s="259"/>
      <c r="J164" s="259"/>
      <c r="K164" s="259"/>
    </row>
    <row r="165" spans="9:11" s="257" customFormat="1" ht="12">
      <c r="I165" s="259"/>
      <c r="J165" s="259"/>
      <c r="K165" s="259"/>
    </row>
    <row r="166" spans="9:11" s="257" customFormat="1" ht="12">
      <c r="I166" s="259"/>
      <c r="J166" s="259"/>
      <c r="K166" s="259"/>
    </row>
    <row r="167" spans="9:11" s="257" customFormat="1" ht="12">
      <c r="I167" s="259"/>
      <c r="J167" s="259"/>
      <c r="K167" s="259"/>
    </row>
    <row r="168" spans="9:11" s="257" customFormat="1" ht="12">
      <c r="I168" s="259"/>
      <c r="J168" s="259"/>
      <c r="K168" s="259"/>
    </row>
    <row r="169" spans="9:11" s="257" customFormat="1" ht="12">
      <c r="I169" s="259"/>
      <c r="J169" s="259"/>
      <c r="K169" s="259"/>
    </row>
    <row r="170" spans="9:11" s="257" customFormat="1" ht="12">
      <c r="I170" s="259"/>
      <c r="J170" s="259"/>
      <c r="K170" s="259"/>
    </row>
  </sheetData>
  <sheetProtection/>
  <dataValidations count="1">
    <dataValidation type="list" allowBlank="1" showInputMessage="1" showErrorMessage="1" sqref="B3:B30">
      <formula1>$J$2:$L$2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ĽUBOŠ ĎURČANSKÝ</cp:lastModifiedBy>
  <cp:lastPrinted>2022-02-18T12:31:02Z</cp:lastPrinted>
  <dcterms:created xsi:type="dcterms:W3CDTF">1997-01-24T11:07:25Z</dcterms:created>
  <dcterms:modified xsi:type="dcterms:W3CDTF">2023-04-05T19:52:40Z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